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showInkAnnotation="0" defaultThemeVersion="166925"/>
  <mc:AlternateContent xmlns:mc="http://schemas.openxmlformats.org/markup-compatibility/2006">
    <mc:Choice Requires="x15">
      <x15ac:absPath xmlns:x15ac="http://schemas.microsoft.com/office/spreadsheetml/2010/11/ac" url="C:\Users\j.martin\Desktop\Formation VD 2026\"/>
    </mc:Choice>
  </mc:AlternateContent>
  <xr:revisionPtr revIDLastSave="0" documentId="8_{28DE3087-2173-43D1-AD8E-8B3E3118DD58}" xr6:coauthVersionLast="47" xr6:coauthVersionMax="47" xr10:uidLastSave="{00000000-0000-0000-0000-000000000000}"/>
  <bookViews>
    <workbookView xWindow="-120" yWindow="-120" windowWidth="29040" windowHeight="15720" firstSheet="1" activeTab="2" xr2:uid="{00000000-000D-0000-FFFF-FFFF00000000}"/>
  </bookViews>
  <sheets>
    <sheet name="Impression répart globale W" sheetId="28" state="hidden" r:id="rId1"/>
    <sheet name="Notice d'utilisation" sheetId="41" r:id="rId2"/>
    <sheet name="Transport animaux vifs" sheetId="34" r:id="rId3"/>
    <sheet name="Transport viande et autres" sheetId="38" r:id="rId4"/>
    <sheet name="Recap cout kilometrique" sheetId="39" r:id="rId5"/>
    <sheet name="Coûts de transport" sheetId="11" state="hidden" r:id="rId6"/>
    <sheet name="clients" sheetId="35" state="hidden" r:id="rId7"/>
    <sheet name="P11_difficultés" sheetId="14" state="hidden" r:id="rId8"/>
    <sheet name="P9_releve de prix" sheetId="13" state="hidden" r:id="rId9"/>
    <sheet name="p10_Circuit de vente" sheetId="5" state="hidden" r:id="rId10"/>
    <sheet name="p6_prix de revient haché salé " sheetId="21" state="hidden" r:id="rId11"/>
    <sheet name="p6_px_revient_haché_salé_epice" sheetId="22" state="hidden" r:id="rId12"/>
    <sheet name="p6_px_rev_jambon cuit" sheetId="23" state="hidden" r:id="rId13"/>
    <sheet name="p6_px_rev_jambon sec" sheetId="24" state="hidden" r:id="rId14"/>
    <sheet name="p6_px_rev_saucisson sec " sheetId="25" state="hidden" r:id="rId15"/>
    <sheet name="p6_px_revient_rillettes" sheetId="27" state="hidden" r:id="rId16"/>
    <sheet name="p6_px_revient_sterilisé " sheetId="31" state="hidden" r:id="rId17"/>
    <sheet name="p2 _  temps de travail_process" sheetId="20" state="hidden" r:id="rId18"/>
  </sheets>
  <definedNames>
    <definedName name="___mb1" localSheetId="3">#REF!</definedName>
    <definedName name="___mb1">#REF!</definedName>
    <definedName name="___mb2" localSheetId="3">#REF!</definedName>
    <definedName name="___mb2">#REF!</definedName>
    <definedName name="___mb3" localSheetId="3">#REF!</definedName>
    <definedName name="___mb3">#REF!</definedName>
    <definedName name="___mb4" localSheetId="3">#REF!</definedName>
    <definedName name="___mb4">#REF!</definedName>
    <definedName name="___mb5" localSheetId="3">#REF!</definedName>
    <definedName name="___mb5">#REF!</definedName>
    <definedName name="___mb6" localSheetId="3">#REF!</definedName>
    <definedName name="___mb6">#REF!</definedName>
    <definedName name="___mb7" localSheetId="3">#REF!</definedName>
    <definedName name="___mb7">#REF!</definedName>
    <definedName name="___mb8" localSheetId="3">#REF!</definedName>
    <definedName name="___mb8">#REF!</definedName>
    <definedName name="___mb9" localSheetId="3">#REF!</definedName>
    <definedName name="___mb9">#REF!</definedName>
    <definedName name="__mb1" localSheetId="3">#REF!</definedName>
    <definedName name="__mb1">#REF!</definedName>
    <definedName name="__mb2" localSheetId="3">#REF!</definedName>
    <definedName name="__mb2">#REF!</definedName>
    <definedName name="__mb3" localSheetId="3">#REF!</definedName>
    <definedName name="__mb3">#REF!</definedName>
    <definedName name="__mb4" localSheetId="3">#REF!</definedName>
    <definedName name="__mb4">#REF!</definedName>
    <definedName name="__mb5" localSheetId="3">#REF!</definedName>
    <definedName name="__mb5">#REF!</definedName>
    <definedName name="__mb6" localSheetId="3">#REF!</definedName>
    <definedName name="__mb6">#REF!</definedName>
    <definedName name="__mb7" localSheetId="3">#REF!</definedName>
    <definedName name="__mb7">#REF!</definedName>
    <definedName name="__mb8" localSheetId="3">#REF!</definedName>
    <definedName name="__mb8">#REF!</definedName>
    <definedName name="__mb9" localSheetId="3">#REF!</definedName>
    <definedName name="__mb9">#REF!</definedName>
    <definedName name="_mb1" localSheetId="3">#REF!</definedName>
    <definedName name="_mb1">#REF!</definedName>
    <definedName name="_mb2" localSheetId="3">#REF!</definedName>
    <definedName name="_mb2">#REF!</definedName>
    <definedName name="_mb3" localSheetId="3">#REF!</definedName>
    <definedName name="_mb3">#REF!</definedName>
    <definedName name="_mb4" localSheetId="3">#REF!</definedName>
    <definedName name="_mb4">#REF!</definedName>
    <definedName name="_mb5" localSheetId="3">#REF!</definedName>
    <definedName name="_mb5">#REF!</definedName>
    <definedName name="_mb6" localSheetId="3">#REF!</definedName>
    <definedName name="_mb6">#REF!</definedName>
    <definedName name="_mb7" localSheetId="3">#REF!</definedName>
    <definedName name="_mb7">#REF!</definedName>
    <definedName name="_mb8" localSheetId="3">#REF!</definedName>
    <definedName name="_mb8">#REF!</definedName>
    <definedName name="_mb9" localSheetId="3">#REF!</definedName>
    <definedName name="_mb9">#REF!</definedName>
    <definedName name="A1_assol" localSheetId="3">#REF!</definedName>
    <definedName name="A1_assol">#REF!</definedName>
    <definedName name="A1_cheptel" localSheetId="3">#REF!</definedName>
    <definedName name="A1_cheptel">#REF!</definedName>
    <definedName name="A1_DPU" localSheetId="3">#REF!</definedName>
    <definedName name="A1_DPU">#REF!</definedName>
    <definedName name="aaef" localSheetId="3">#REF!</definedName>
    <definedName name="aaef">#REF!</definedName>
    <definedName name="aaen" localSheetId="3">#REF!</definedName>
    <definedName name="aaen">#REF!</definedName>
    <definedName name="AAMG" localSheetId="3">#REF!</definedName>
    <definedName name="AAMG">#REF!</definedName>
    <definedName name="AAOV" localSheetId="3">#REF!</definedName>
    <definedName name="AAOV">#REF!</definedName>
    <definedName name="aauf" localSheetId="3">#REF!</definedName>
    <definedName name="aauf">#REF!</definedName>
    <definedName name="aaun" localSheetId="3">#REF!</definedName>
    <definedName name="aaun">#REF!</definedName>
    <definedName name="ACAU" localSheetId="3">#REF!</definedName>
    <definedName name="ACAU">#REF!</definedName>
    <definedName name="ACCINTOV" localSheetId="3">#REF!</definedName>
    <definedName name="ACCINTOV">#REF!</definedName>
    <definedName name="ACF" localSheetId="3">#REF!</definedName>
    <definedName name="ACF">#REF!</definedName>
    <definedName name="ACFOU" localSheetId="3">#REF!</definedName>
    <definedName name="ACFOU">#REF!</definedName>
    <definedName name="ACFOUOV" localSheetId="3">#REF!</definedName>
    <definedName name="ACFOUOV">#REF!</definedName>
    <definedName name="ACOP" localSheetId="3">#REF!</definedName>
    <definedName name="ACOP">#REF!</definedName>
    <definedName name="ACOV" localSheetId="3">#REF!</definedName>
    <definedName name="ACOV">#REF!</definedName>
    <definedName name="ACV" localSheetId="3">#REF!</definedName>
    <definedName name="ACV">#REF!</definedName>
    <definedName name="ACVECF" localSheetId="3">#REF!</definedName>
    <definedName name="ACVECF">#REF!</definedName>
    <definedName name="ACVEG" localSheetId="3">#REF!</definedName>
    <definedName name="ACVEG">#REF!</definedName>
    <definedName name="ACVEGCF" localSheetId="3">#REF!</definedName>
    <definedName name="ACVEGCF">#REF!</definedName>
    <definedName name="ACVEGCP" localSheetId="3">#REF!</definedName>
    <definedName name="ACVEGCP">#REF!</definedName>
    <definedName name="ACVEGCS" localSheetId="3">#REF!</definedName>
    <definedName name="ACVEGCS">#REF!</definedName>
    <definedName name="ACVEGCV" localSheetId="3">#REF!</definedName>
    <definedName name="ACVEGCV">#REF!</definedName>
    <definedName name="ACVEGF" localSheetId="3">#REF!</definedName>
    <definedName name="ACVEGF">#REF!</definedName>
    <definedName name="ACVEGH" localSheetId="3">#REF!</definedName>
    <definedName name="ACVEGH">#REF!</definedName>
    <definedName name="ACVEGSFP" localSheetId="3">#REF!</definedName>
    <definedName name="ACVEGSFP">#REF!</definedName>
    <definedName name="ACVEGSFPOV" localSheetId="3">#REF!</definedName>
    <definedName name="ACVEGSFPOV">#REF!</definedName>
    <definedName name="ACVEGSH" localSheetId="3">#REF!</definedName>
    <definedName name="ACVEGSH">#REF!</definedName>
    <definedName name="ADANI" localSheetId="3">#REF!</definedName>
    <definedName name="ADANI">#REF!</definedName>
    <definedName name="adlf" localSheetId="3">#REF!</definedName>
    <definedName name="adlf">#REF!</definedName>
    <definedName name="adlk" localSheetId="3">#REF!</definedName>
    <definedName name="adlk">#REF!</definedName>
    <definedName name="adln" localSheetId="3">#REF!</definedName>
    <definedName name="adln">#REF!</definedName>
    <definedName name="ADNONA" localSheetId="3">#REF!</definedName>
    <definedName name="ADNONA">#REF!</definedName>
    <definedName name="ADPU" localSheetId="3">#REF!</definedName>
    <definedName name="ADPU">#REF!</definedName>
    <definedName name="afficheration" localSheetId="3">#REF!</definedName>
    <definedName name="afficheration">#REF!</definedName>
    <definedName name="affichevaleur" localSheetId="3">#REF!</definedName>
    <definedName name="affichevaleur">#REF!</definedName>
    <definedName name="albf" localSheetId="3">#REF!</definedName>
    <definedName name="albf">#REF!</definedName>
    <definedName name="albk" localSheetId="3">#REF!</definedName>
    <definedName name="albk">#REF!</definedName>
    <definedName name="albn" localSheetId="3">#REF!</definedName>
    <definedName name="albn">#REF!</definedName>
    <definedName name="alef" localSheetId="3">#REF!</definedName>
    <definedName name="alef">#REF!</definedName>
    <definedName name="alen" localSheetId="3">#REF!</definedName>
    <definedName name="alen">#REF!</definedName>
    <definedName name="alep" localSheetId="3">#REF!</definedName>
    <definedName name="alep">#REF!</definedName>
    <definedName name="alhf" localSheetId="3">#REF!</definedName>
    <definedName name="alhf">#REF!</definedName>
    <definedName name="alhk" localSheetId="3">#REF!</definedName>
    <definedName name="alhk">#REF!</definedName>
    <definedName name="alhn" localSheetId="3">#REF!</definedName>
    <definedName name="alhn">#REF!</definedName>
    <definedName name="alif" localSheetId="3">#REF!</definedName>
    <definedName name="alif">#REF!</definedName>
    <definedName name="alik" localSheetId="3">#REF!</definedName>
    <definedName name="alik">#REF!</definedName>
    <definedName name="alin" localSheetId="3">#REF!</definedName>
    <definedName name="alin">#REF!</definedName>
    <definedName name="amaf" localSheetId="3">#REF!</definedName>
    <definedName name="amaf">#REF!</definedName>
    <definedName name="amak" localSheetId="3">#REF!</definedName>
    <definedName name="amak">#REF!</definedName>
    <definedName name="aman" localSheetId="3">#REF!</definedName>
    <definedName name="aman">#REF!</definedName>
    <definedName name="amef" localSheetId="3">#REF!</definedName>
    <definedName name="amef">#REF!</definedName>
    <definedName name="AMORTAMEF" localSheetId="3">#REF!</definedName>
    <definedName name="AMORTAMEF">#REF!</definedName>
    <definedName name="AMORTAUT" localSheetId="3">#REF!</definedName>
    <definedName name="AMORTAUT">#REF!</definedName>
    <definedName name="AMORTBAT" localSheetId="3">#REF!</definedName>
    <definedName name="AMORTBAT">#REF!</definedName>
    <definedName name="AMORTBATOV" localSheetId="3">#REF!</definedName>
    <definedName name="AMORTBATOV">#REF!</definedName>
    <definedName name="AMORTMAT" localSheetId="3">#REF!</definedName>
    <definedName name="AMORTMAT">#REF!</definedName>
    <definedName name="Annual_interest_rate" localSheetId="3">#REF!</definedName>
    <definedName name="Annual_interest_rate">#REF!</definedName>
    <definedName name="AREP" localSheetId="3">#REF!</definedName>
    <definedName name="AREP">#REF!</definedName>
    <definedName name="Assol_COP" localSheetId="3">#REF!,#REF!,#REF!,#REF!,#REF!,#REF!</definedName>
    <definedName name="Assol_COP">#REF!,#REF!,#REF!,#REF!,#REF!,#REF!</definedName>
    <definedName name="Assol_Four_AU" localSheetId="3">#REF!,#REF!,#REF!,#REF!</definedName>
    <definedName name="Assol_Four_AU">#REF!,#REF!,#REF!,#REF!</definedName>
    <definedName name="assolement" localSheetId="3">#REF!</definedName>
    <definedName name="assolement">#REF!</definedName>
    <definedName name="augb" localSheetId="3">#REF!</definedName>
    <definedName name="augb">#REF!</definedName>
    <definedName name="autof" localSheetId="3">#REF!</definedName>
    <definedName name="autof">#REF!</definedName>
    <definedName name="autp" localSheetId="3">#REF!</definedName>
    <definedName name="autp">#REF!</definedName>
    <definedName name="Beg.Bal" localSheetId="3">IF(#REF!&lt;&gt;"",#REF!,"")</definedName>
    <definedName name="Beg.Bal">IF(#REF!&lt;&gt;"",#REF!,"")</definedName>
    <definedName name="BLsys" localSheetId="3">#REF!</definedName>
    <definedName name="BLsys">#REF!</definedName>
    <definedName name="bola" localSheetId="3">#REF!</definedName>
    <definedName name="bola">#REF!</definedName>
    <definedName name="bovi" localSheetId="3">#REF!</definedName>
    <definedName name="bovi">#REF!</definedName>
    <definedName name="brin" localSheetId="3">#REF!</definedName>
    <definedName name="brin">#REF!</definedName>
    <definedName name="BRUT" localSheetId="3">#REF!</definedName>
    <definedName name="BRUT">#REF!</definedName>
    <definedName name="BVsys" localSheetId="3">#REF!</definedName>
    <definedName name="BVsys">#REF!</definedName>
    <definedName name="cacf" localSheetId="3">#REF!</definedName>
    <definedName name="cacf">#REF!</definedName>
    <definedName name="cack" localSheetId="3">#REF!</definedName>
    <definedName name="cack">#REF!</definedName>
    <definedName name="CAMP" localSheetId="3">#REF!</definedName>
    <definedName name="CAMP">#REF!</definedName>
    <definedName name="CAP" localSheetId="3">#REF!</definedName>
    <definedName name="CAP">#REF!</definedName>
    <definedName name="capr" localSheetId="3">#REF!</definedName>
    <definedName name="capr">#REF!</definedName>
    <definedName name="CARBU" localSheetId="3">#REF!</definedName>
    <definedName name="CARBU">#REF!</definedName>
    <definedName name="cdve" localSheetId="3">#REF!</definedName>
    <definedName name="cdve">#REF!</definedName>
    <definedName name="cepq" localSheetId="3">#REF!</definedName>
    <definedName name="cepq">#REF!</definedName>
    <definedName name="cept" localSheetId="3">#REF!</definedName>
    <definedName name="cept">#REF!</definedName>
    <definedName name="CF" localSheetId="3">#REF!</definedName>
    <definedName name="CF">#REF!</definedName>
    <definedName name="CFOV" localSheetId="3">#REF!</definedName>
    <definedName name="CFOV">#REF!</definedName>
    <definedName name="CHAREXCL" localSheetId="3">#REF!</definedName>
    <definedName name="CHAREXCL">#REF!</definedName>
    <definedName name="Cheptel" localSheetId="3">#REF!,#REF!,#REF!</definedName>
    <definedName name="Cheptel">#REF!,#REF!,#REF!</definedName>
    <definedName name="Cle_BL" localSheetId="3">#REF!</definedName>
    <definedName name="Cle_BL">#REF!</definedName>
    <definedName name="Cle_BV" localSheetId="3">#REF!</definedName>
    <definedName name="Cle_BV">#REF!</definedName>
    <definedName name="Cle_CL" localSheetId="3">#REF!</definedName>
    <definedName name="Cle_CL">#REF!</definedName>
    <definedName name="Cle_CP" localSheetId="3">#REF!</definedName>
    <definedName name="Cle_CP">#REF!</definedName>
    <definedName name="Cle_CS" localSheetId="3">#REF!</definedName>
    <definedName name="Cle_CS">#REF!</definedName>
    <definedName name="Cle_Eq" localSheetId="3">#REF!</definedName>
    <definedName name="Cle_Eq">#REF!</definedName>
    <definedName name="Cle_GCU" localSheetId="3">#REF!</definedName>
    <definedName name="Cle_GCU">#REF!</definedName>
    <definedName name="Cle_MF" localSheetId="3">#REF!</definedName>
    <definedName name="Cle_MF">#REF!</definedName>
    <definedName name="Cle_OL" localSheetId="3">#REF!</definedName>
    <definedName name="Cle_OL">#REF!</definedName>
    <definedName name="Cle_OV" localSheetId="3">#REF!</definedName>
    <definedName name="Cle_OV">#REF!</definedName>
    <definedName name="CLsys" localSheetId="3">#REF!</definedName>
    <definedName name="CLsys">#REF!</definedName>
    <definedName name="CM" localSheetId="3">#REF!</definedName>
    <definedName name="CM">#REF!</definedName>
    <definedName name="CMOV" localSheetId="3">#REF!</definedName>
    <definedName name="CMOV">#REF!</definedName>
    <definedName name="COCS" localSheetId="3">#REF!</definedName>
    <definedName name="COCS">#REF!</definedName>
    <definedName name="compteresultat" localSheetId="3">#REF!</definedName>
    <definedName name="compteresultat">#REF!</definedName>
    <definedName name="COPROD" localSheetId="3">#REF!</definedName>
    <definedName name="COPROD">#REF!</definedName>
    <definedName name="cotf" localSheetId="3">#REF!</definedName>
    <definedName name="cotf">#REF!</definedName>
    <definedName name="CP" localSheetId="3">#REF!</definedName>
    <definedName name="CP">#REF!</definedName>
    <definedName name="cper" localSheetId="3">#REF!</definedName>
    <definedName name="cper">#REF!</definedName>
    <definedName name="cprk" localSheetId="3">#REF!</definedName>
    <definedName name="cprk">#REF!</definedName>
    <definedName name="cptederesultat" localSheetId="3">#REF!</definedName>
    <definedName name="cptederesultat">#REF!</definedName>
    <definedName name="CS" localSheetId="3">#REF!</definedName>
    <definedName name="CS">#REF!</definedName>
    <definedName name="cspe" localSheetId="3">#REF!</definedName>
    <definedName name="cspe">#REF!</definedName>
    <definedName name="Cum.Interest" localSheetId="3">IF(#REF!&lt;&gt;"",#REF!+#REF!,"")</definedName>
    <definedName name="Cum.Interest">IF(#REF!&lt;&gt;"",#REF!+#REF!,"")</definedName>
    <definedName name="CV" localSheetId="3">#REF!</definedName>
    <definedName name="CV">#REF!</definedName>
    <definedName name="CVEN" localSheetId="3">#REF!</definedName>
    <definedName name="CVEN">#REF!</definedName>
    <definedName name="CVOV" localSheetId="3">#REF!</definedName>
    <definedName name="CVOV">#REF!</definedName>
    <definedName name="D_HS" localSheetId="3">#REF!</definedName>
    <definedName name="D_HS">#REF!</definedName>
    <definedName name="D_MBSA" localSheetId="3">#REF!</definedName>
    <definedName name="D_MBSA">#REF!</definedName>
    <definedName name="D_MBSV" localSheetId="3">#REF!</definedName>
    <definedName name="D_MBSV">#REF!</definedName>
    <definedName name="dabf" localSheetId="3">#REF!</definedName>
    <definedName name="dabf">#REF!</definedName>
    <definedName name="dabn" localSheetId="3">#REF!</definedName>
    <definedName name="dabn">#REF!</definedName>
    <definedName name="dagf" localSheetId="3">#REF!</definedName>
    <definedName name="dagf">#REF!</definedName>
    <definedName name="dagn" localSheetId="3">#REF!</definedName>
    <definedName name="dagn">#REF!</definedName>
    <definedName name="date" localSheetId="3">#REF!</definedName>
    <definedName name="date">#REF!</definedName>
    <definedName name="DATEVER" localSheetId="3">#REF!</definedName>
    <definedName name="DATEVER">#REF!</definedName>
    <definedName name="dbef" localSheetId="3">#REF!</definedName>
    <definedName name="dbef">#REF!</definedName>
    <definedName name="dben" localSheetId="3">#REF!</definedName>
    <definedName name="dben">#REF!</definedName>
    <definedName name="dbrf" localSheetId="3">#REF!</definedName>
    <definedName name="dbrf">#REF!</definedName>
    <definedName name="dbrn" localSheetId="3">#REF!</definedName>
    <definedName name="dbrn">#REF!</definedName>
    <definedName name="dfvf" localSheetId="3">#REF!</definedName>
    <definedName name="dfvf">#REF!</definedName>
    <definedName name="dfvn" localSheetId="3">#REF!</definedName>
    <definedName name="dfvn">#REF!</definedName>
    <definedName name="dmvf" localSheetId="3">#REF!</definedName>
    <definedName name="dmvf">#REF!</definedName>
    <definedName name="dmvn" localSheetId="3">#REF!</definedName>
    <definedName name="dmvn">#REF!</definedName>
    <definedName name="Dpt_reg" localSheetId="3">#REF!</definedName>
    <definedName name="Dpt_reg">#REF!</definedName>
    <definedName name="EAU" localSheetId="3">#REF!</definedName>
    <definedName name="EAU">#REF!</definedName>
    <definedName name="EBE" localSheetId="3">#REF!</definedName>
    <definedName name="EBE">#REF!</definedName>
    <definedName name="EDF" localSheetId="3">#REF!</definedName>
    <definedName name="EDF">#REF!</definedName>
    <definedName name="empr" localSheetId="3">#REF!</definedName>
    <definedName name="empr">#REF!</definedName>
    <definedName name="Ending.Balance" localSheetId="3">IF(#REF!&lt;&gt;"",#REF!-#REF!,"")</definedName>
    <definedName name="Ending.Balance">IF(#REF!&lt;&gt;"",#REF!-#REF!,"")</definedName>
    <definedName name="ENGA" localSheetId="3">#REF!</definedName>
    <definedName name="ENGA">#REF!</definedName>
    <definedName name="ENGACF" localSheetId="3">#REF!</definedName>
    <definedName name="ENGACF">#REF!</definedName>
    <definedName name="ENGACINTOV" localSheetId="3">#REF!</definedName>
    <definedName name="ENGACINTOV">#REF!</definedName>
    <definedName name="ENGACP" localSheetId="3">#REF!</definedName>
    <definedName name="ENGACP">#REF!</definedName>
    <definedName name="ENGACS" localSheetId="3">#REF!</definedName>
    <definedName name="ENGACS">#REF!</definedName>
    <definedName name="ENGACV" localSheetId="3">#REF!</definedName>
    <definedName name="ENGACV">#REF!</definedName>
    <definedName name="ENGASFP" localSheetId="3">#REF!</definedName>
    <definedName name="ENGASFP">#REF!</definedName>
    <definedName name="ENGASFPOV" localSheetId="3">#REF!</definedName>
    <definedName name="ENGASFPOV">#REF!</definedName>
    <definedName name="ENGASH" localSheetId="3">#REF!</definedName>
    <definedName name="ENGASH">#REF!</definedName>
    <definedName name="engf" localSheetId="3">#REF!</definedName>
    <definedName name="engf">#REF!</definedName>
    <definedName name="ENTBAT" localSheetId="3">#REF!</definedName>
    <definedName name="ENTBAT">#REF!</definedName>
    <definedName name="ENTMAT" localSheetId="3">#REF!</definedName>
    <definedName name="ENTMAT">#REF!</definedName>
    <definedName name="Eqsys" localSheetId="3">#REF!</definedName>
    <definedName name="Eqsys">#REF!</definedName>
    <definedName name="EXP" localSheetId="3">#REF!</definedName>
    <definedName name="EXP">#REF!</definedName>
    <definedName name="fabf" localSheetId="3">#REF!</definedName>
    <definedName name="fabf">#REF!</definedName>
    <definedName name="fabn" localSheetId="3">#REF!</definedName>
    <definedName name="fabn">#REF!</definedName>
    <definedName name="faff" localSheetId="3">#REF!</definedName>
    <definedName name="faff">#REF!</definedName>
    <definedName name="fafn" localSheetId="3">#REF!</definedName>
    <definedName name="fafn">#REF!</definedName>
    <definedName name="fagn" localSheetId="3">#REF!</definedName>
    <definedName name="fagn">#REF!</definedName>
    <definedName name="famf" localSheetId="3">#REF!</definedName>
    <definedName name="famf">#REF!</definedName>
    <definedName name="famn" localSheetId="3">#REF!</definedName>
    <definedName name="famn">#REF!</definedName>
    <definedName name="fben" localSheetId="3">#REF!</definedName>
    <definedName name="fben">#REF!</definedName>
    <definedName name="fbrn" localSheetId="3">#REF!</definedName>
    <definedName name="fbrn">#REF!</definedName>
    <definedName name="FELA" localSheetId="3">#REF!</definedName>
    <definedName name="FELA">#REF!</definedName>
    <definedName name="FELAOV" localSheetId="3">#REF!</definedName>
    <definedName name="FELAOV">#REF!</definedName>
    <definedName name="FELV" localSheetId="3">#REF!</definedName>
    <definedName name="FELV">#REF!</definedName>
    <definedName name="FELVOV" localSheetId="3">#REF!</definedName>
    <definedName name="FELVOV">#REF!</definedName>
    <definedName name="FERM" localSheetId="3">#REF!</definedName>
    <definedName name="FERM">#REF!</definedName>
    <definedName name="FERMOP" localSheetId="3">#REF!</definedName>
    <definedName name="FERMOP">#REF!</definedName>
    <definedName name="ffaf" localSheetId="3">#REF!</definedName>
    <definedName name="ffaf">#REF!</definedName>
    <definedName name="FFIN" localSheetId="3">#REF!</definedName>
    <definedName name="FFIN">#REF!</definedName>
    <definedName name="FFINOV" localSheetId="3">#REF!</definedName>
    <definedName name="FFINOV">#REF!</definedName>
    <definedName name="ffvf" localSheetId="3">#REF!</definedName>
    <definedName name="ffvf">#REF!</definedName>
    <definedName name="ffvn" localSheetId="3">#REF!</definedName>
    <definedName name="ffvn">#REF!</definedName>
    <definedName name="First_payment_due" localSheetId="3">#REF!</definedName>
    <definedName name="First_payment_due">#REF!</definedName>
    <definedName name="fjff" localSheetId="3">#REF!</definedName>
    <definedName name="fjff">#REF!</definedName>
    <definedName name="fjfn" localSheetId="3">#REF!</definedName>
    <definedName name="fjfn">#REF!</definedName>
    <definedName name="fjmf" localSheetId="3">#REF!</definedName>
    <definedName name="fjmf">#REF!</definedName>
    <definedName name="fjmn" localSheetId="3">#REF!</definedName>
    <definedName name="fjmn">#REF!</definedName>
    <definedName name="fmvf" localSheetId="3">#REF!</definedName>
    <definedName name="fmvf">#REF!</definedName>
    <definedName name="fmvn" localSheetId="3">#REF!</definedName>
    <definedName name="fmvn">#REF!</definedName>
    <definedName name="FORFMSA" localSheetId="3">#REF!</definedName>
    <definedName name="FORFMSA">#REF!</definedName>
    <definedName name="fouf" localSheetId="3">#REF!</definedName>
    <definedName name="fouf">#REF!</definedName>
    <definedName name="foura" localSheetId="3">#REF!</definedName>
    <definedName name="foura">#REF!</definedName>
    <definedName name="fouro" localSheetId="3">#REF!</definedName>
    <definedName name="fouro">#REF!</definedName>
    <definedName name="fref" localSheetId="3">#REF!</definedName>
    <definedName name="fref">#REF!</definedName>
    <definedName name="GCUsys" localSheetId="3">#REF!</definedName>
    <definedName name="GCUsys">#REF!</definedName>
    <definedName name="GEST" localSheetId="3">#REF!</definedName>
    <definedName name="GEST">#REF!</definedName>
    <definedName name="iass" localSheetId="3">#REF!</definedName>
    <definedName name="iass">#REF!</definedName>
    <definedName name="ICP" localSheetId="3">#REF!</definedName>
    <definedName name="ICP">#REF!</definedName>
    <definedName name="IF" localSheetId="3">#REF!</definedName>
    <definedName name="IF">#REF!</definedName>
    <definedName name="inse" localSheetId="3">#REF!</definedName>
    <definedName name="inse">#REF!</definedName>
    <definedName name="Interest" localSheetId="5">IF(#REF!&lt;&gt;"",#REF!*'Coûts de transport'!Periodic_rate,"")</definedName>
    <definedName name="Interest" localSheetId="3">IF(#REF!&lt;&gt;"",#REF!*'Transport viande et autres'!Periodic_rate,"")</definedName>
    <definedName name="Interest">IF(#REF!&lt;&gt;"",#REF!*Periodic_rate,"")</definedName>
    <definedName name="jfan" localSheetId="3">#REF!</definedName>
    <definedName name="jfan">#REF!</definedName>
    <definedName name="jmaf" localSheetId="3">#REF!</definedName>
    <definedName name="jmaf">#REF!</definedName>
    <definedName name="jman" localSheetId="3">#REF!</definedName>
    <definedName name="jman">#REF!</definedName>
    <definedName name="jrff" localSheetId="3">#REF!</definedName>
    <definedName name="jrff">#REF!</definedName>
    <definedName name="jrfn" localSheetId="3">#REF!</definedName>
    <definedName name="jrfn">#REF!</definedName>
    <definedName name="jrmf" localSheetId="3">#REF!</definedName>
    <definedName name="jrmf">#REF!</definedName>
    <definedName name="jrmn" localSheetId="3">#REF!</definedName>
    <definedName name="jrmn">#REF!</definedName>
    <definedName name="Liste_sys" localSheetId="3">#REF!</definedName>
    <definedName name="Liste_sys">#REF!</definedName>
    <definedName name="MAAC" localSheetId="3">#REF!</definedName>
    <definedName name="MAAC">#REF!</definedName>
    <definedName name="maie" localSheetId="3">#REF!</definedName>
    <definedName name="maie">#REF!</definedName>
    <definedName name="maio" localSheetId="3">#REF!</definedName>
    <definedName name="maio">#REF!</definedName>
    <definedName name="MALD" localSheetId="3">#REF!</definedName>
    <definedName name="MALD">#REF!</definedName>
    <definedName name="MALG" localSheetId="3">#REF!</definedName>
    <definedName name="MALG">#REF!</definedName>
    <definedName name="MALT" localSheetId="3">#REF!</definedName>
    <definedName name="MALT">#REF!</definedName>
    <definedName name="MAMG" localSheetId="3">#REF!</definedName>
    <definedName name="MAMG">#REF!</definedName>
    <definedName name="MARP" localSheetId="3">#REF!</definedName>
    <definedName name="MARP">#REF!</definedName>
    <definedName name="mbrut10" localSheetId="3">#REF!</definedName>
    <definedName name="mbrut10">#REF!</definedName>
    <definedName name="mbrut11" localSheetId="3">#REF!</definedName>
    <definedName name="mbrut11">#REF!</definedName>
    <definedName name="mbrut12" localSheetId="3">#REF!</definedName>
    <definedName name="mbrut12">#REF!</definedName>
    <definedName name="mbrut13" localSheetId="3">#REF!</definedName>
    <definedName name="mbrut13">#REF!</definedName>
    <definedName name="mbrut14" localSheetId="3">#REF!</definedName>
    <definedName name="mbrut14">#REF!</definedName>
    <definedName name="mbrut15" localSheetId="3">#REF!</definedName>
    <definedName name="mbrut15">#REF!</definedName>
    <definedName name="mbrut16" localSheetId="3">#REF!</definedName>
    <definedName name="mbrut16">#REF!</definedName>
    <definedName name="MBSV" localSheetId="3">#REF!</definedName>
    <definedName name="MBSV">#REF!</definedName>
    <definedName name="MillValid" localSheetId="3">#REF!</definedName>
    <definedName name="MillValid">#REF!</definedName>
    <definedName name="MLAI" localSheetId="3">#REF!</definedName>
    <definedName name="MLAI">#REF!</definedName>
    <definedName name="moof" localSheetId="3">#REF!</definedName>
    <definedName name="moof">#REF!</definedName>
    <definedName name="MOREP" localSheetId="3">#REF!</definedName>
    <definedName name="MOREP">#REF!</definedName>
    <definedName name="moru" localSheetId="3">#REF!</definedName>
    <definedName name="moru">#REF!</definedName>
    <definedName name="MROA" localSheetId="3">#REF!</definedName>
    <definedName name="MROA">#REF!</definedName>
    <definedName name="MROV" localSheetId="3">#REF!</definedName>
    <definedName name="MROV">#REF!</definedName>
    <definedName name="MSA" localSheetId="3">#REF!</definedName>
    <definedName name="MSA">#REF!</definedName>
    <definedName name="MSAOV" localSheetId="3">#REF!</definedName>
    <definedName name="MSAOV">#REF!</definedName>
    <definedName name="MVRA" localSheetId="3">#REF!</definedName>
    <definedName name="MVRA">#REF!</definedName>
    <definedName name="NAAC" localSheetId="3">#REF!</definedName>
    <definedName name="NAAC">#REF!</definedName>
    <definedName name="NALD" localSheetId="3">#REF!</definedName>
    <definedName name="NALD">#REF!</definedName>
    <definedName name="NALG" localSheetId="3">#REF!</definedName>
    <definedName name="NALG">#REF!</definedName>
    <definedName name="NALT" localSheetId="3">#REF!</definedName>
    <definedName name="NALT">#REF!</definedName>
    <definedName name="NAMG" localSheetId="3">#REF!</definedName>
    <definedName name="NAMG">#REF!</definedName>
    <definedName name="NARP" localSheetId="3">#REF!</definedName>
    <definedName name="NARP">#REF!</definedName>
    <definedName name="nombreanx" localSheetId="3">#REF!</definedName>
    <definedName name="nombreanx">#REF!</definedName>
    <definedName name="nome" localSheetId="3">#REF!</definedName>
    <definedName name="nome">#REF!</definedName>
    <definedName name="NUMREF" localSheetId="3">#REF!</definedName>
    <definedName name="NUMREF">#REF!</definedName>
    <definedName name="OL_livreurs" localSheetId="3">#REF!</definedName>
    <definedName name="OL_livreurs">#REF!</definedName>
    <definedName name="OLsys" localSheetId="3">#REF!</definedName>
    <definedName name="OLsys">#REF!</definedName>
    <definedName name="ovla" localSheetId="3">#REF!</definedName>
    <definedName name="ovla">#REF!</definedName>
    <definedName name="OVsys" localSheetId="3">#REF!</definedName>
    <definedName name="OVsys">#REF!</definedName>
    <definedName name="pahb" localSheetId="3">#REF!</definedName>
    <definedName name="pahb">#REF!</definedName>
    <definedName name="PALD" localSheetId="3">#REF!</definedName>
    <definedName name="PALD">#REF!</definedName>
    <definedName name="paraman" localSheetId="3">#REF!</definedName>
    <definedName name="paraman">#REF!</definedName>
    <definedName name="PAUMO" localSheetId="3">#REF!</definedName>
    <definedName name="PAUMO">#REF!</definedName>
    <definedName name="PAUT" localSheetId="3">#REF!</definedName>
    <definedName name="PAUT">#REF!</definedName>
    <definedName name="payment.Num" localSheetId="5">IF(OR(#REF!="",#REF!='Coûts de transport'!Total_payments),"",#REF!+1)</definedName>
    <definedName name="payment.Num" localSheetId="3">IF(OR(#REF!="",#REF!='Transport viande et autres'!Total_payments),"",#REF!+1)</definedName>
    <definedName name="payment.Num">IF(OR(#REF!="",#REF!=Total_payments),"",#REF!+1)</definedName>
    <definedName name="Payments_per_year" localSheetId="3">#REF!</definedName>
    <definedName name="Payments_per_year">#REF!</definedName>
    <definedName name="pcov" localSheetId="3">#REF!</definedName>
    <definedName name="pcov">#REF!</definedName>
    <definedName name="PCP" localSheetId="3">#REF!</definedName>
    <definedName name="PCP">#REF!</definedName>
    <definedName name="PCS" localSheetId="3">#REF!</definedName>
    <definedName name="PCS">#REF!</definedName>
    <definedName name="PCV" localSheetId="3">#REF!</definedName>
    <definedName name="PCV">#REF!</definedName>
    <definedName name="pder" localSheetId="3">#REF!</definedName>
    <definedName name="pder">#REF!</definedName>
    <definedName name="Periodic_rate" localSheetId="5">Annual_interest_rate/Payments_per_year</definedName>
    <definedName name="Periodic_rate" localSheetId="3">'Transport viande et autres'!Annual_interest_rate/'Transport viande et autres'!Payments_per_year</definedName>
    <definedName name="Periodic_rate">Annual_interest_rate/Payments_per_year</definedName>
    <definedName name="PETIMAT" localSheetId="3">#REF!</definedName>
    <definedName name="PETIMAT">#REF!</definedName>
    <definedName name="PFIN" localSheetId="3">#REF!</definedName>
    <definedName name="PFIN">#REF!</definedName>
    <definedName name="pgro" localSheetId="3">#REF!</definedName>
    <definedName name="pgro">#REF!</definedName>
    <definedName name="PHAE" localSheetId="3">#REF!</definedName>
    <definedName name="PHAE">#REF!</definedName>
    <definedName name="PLAFERM" localSheetId="3">#REF!</definedName>
    <definedName name="PLAFERM">#REF!</definedName>
    <definedName name="Plamont" localSheetId="3">#REF!</definedName>
    <definedName name="Plamont">#REF!</definedName>
    <definedName name="Pmt_to_use" localSheetId="3">#REF!</definedName>
    <definedName name="Pmt_to_use">#REF!</definedName>
    <definedName name="PNEQAF" localSheetId="3">#REF!</definedName>
    <definedName name="PNEQAF">#REF!</definedName>
    <definedName name="PP" localSheetId="3">#REF!</definedName>
    <definedName name="PP">#REF!</definedName>
    <definedName name="PPEQAF" localSheetId="3">#REF!</definedName>
    <definedName name="PPEQAF">#REF!</definedName>
    <definedName name="pplo" localSheetId="3">#REF!</definedName>
    <definedName name="pplo">#REF!</definedName>
    <definedName name="pren" localSheetId="3">#REF!</definedName>
    <definedName name="pren">#REF!</definedName>
    <definedName name="Principal" localSheetId="5">IF(#REF!&lt;&gt;"",MIN(#REF!,Pmt_to_use-#REF!),"")</definedName>
    <definedName name="Principal" localSheetId="3">IF(#REF!&lt;&gt;"",MIN(#REF!,'Transport viande et autres'!Pmt_to_use-#REF!),"")</definedName>
    <definedName name="Principal">IF(#REF!&lt;&gt;"",MIN(#REF!,Pmt_to_use-#REF!),"")</definedName>
    <definedName name="PRIX" localSheetId="3">#REF!</definedName>
    <definedName name="PRIX">#REF!</definedName>
    <definedName name="Prix_agneau" localSheetId="3">#REF!</definedName>
    <definedName name="Prix_agneau">#REF!</definedName>
    <definedName name="PRODEXCL" localSheetId="3">#REF!</definedName>
    <definedName name="PRODEXCL">#REF!</definedName>
    <definedName name="psfp" localSheetId="3">#REF!</definedName>
    <definedName name="psfp">#REF!</definedName>
    <definedName name="PTBL" localSheetId="3">#REF!</definedName>
    <definedName name="PTBL">#REF!</definedName>
    <definedName name="PTBV" localSheetId="3">#REF!</definedName>
    <definedName name="PTBV">#REF!</definedName>
    <definedName name="PTCL" localSheetId="3">#REF!</definedName>
    <definedName name="PTCL">#REF!</definedName>
    <definedName name="ptem" localSheetId="3">#REF!</definedName>
    <definedName name="ptem">#REF!</definedName>
    <definedName name="pteo" localSheetId="3">#REF!</definedName>
    <definedName name="pteo">#REF!</definedName>
    <definedName name="PTEq" localSheetId="3">#REF!</definedName>
    <definedName name="PTEq">#REF!</definedName>
    <definedName name="PTOL" localSheetId="3">#REF!</definedName>
    <definedName name="PTOL">#REF!</definedName>
    <definedName name="PUMOAUT" localSheetId="3">#REF!</definedName>
    <definedName name="PUMOAUT">#REF!</definedName>
    <definedName name="PUMOCP" localSheetId="3">#REF!</definedName>
    <definedName name="PUMOCP">#REF!</definedName>
    <definedName name="PUMOCS" localSheetId="3">#REF!</definedName>
    <definedName name="PUMOCS">#REF!</definedName>
    <definedName name="PUMOGCU" localSheetId="3">#REF!</definedName>
    <definedName name="PUMOGCU">#REF!</definedName>
    <definedName name="PUMOOV" localSheetId="3">#REF!</definedName>
    <definedName name="PUMOOV">#REF!</definedName>
    <definedName name="PVSF" localSheetId="3">#REF!</definedName>
    <definedName name="PVSF">#REF!</definedName>
    <definedName name="quantité" localSheetId="3">#REF!</definedName>
    <definedName name="quantité">#REF!</definedName>
    <definedName name="raff" localSheetId="3">#REF!</definedName>
    <definedName name="raff">#REF!</definedName>
    <definedName name="rafn" localSheetId="3">#REF!</definedName>
    <definedName name="rafn">#REF!</definedName>
    <definedName name="ramf" localSheetId="3">#REF!</definedName>
    <definedName name="ramf">#REF!</definedName>
    <definedName name="ramn" localSheetId="3">#REF!</definedName>
    <definedName name="ramn">#REF!</definedName>
    <definedName name="RB0" localSheetId="3">#REF!-SUM(#REF!,#REF!,#REF!)</definedName>
    <definedName name="RB0">#REF!-SUM(#REF!,#REF!,#REF!)</definedName>
    <definedName name="RB0S" localSheetId="3">#REF!-SUM(#REF!,#REF!,#REF!,#REF!,#REF!)</definedName>
    <definedName name="RB0S">#REF!-SUM(#REF!,#REF!,#REF!,#REF!,#REF!)</definedName>
    <definedName name="recup">"a:\gal.xls"</definedName>
    <definedName name="refdata" localSheetId="3">#REF!</definedName>
    <definedName name="refdata">#REF!</definedName>
    <definedName name="REMB" localSheetId="3">#REF!</definedName>
    <definedName name="REMB">#REF!</definedName>
    <definedName name="REMBOV" localSheetId="3">#REF!</definedName>
    <definedName name="REMBOV">#REF!</definedName>
    <definedName name="repf" localSheetId="3">#REF!</definedName>
    <definedName name="repf">#REF!</definedName>
    <definedName name="rfaf" localSheetId="3">#REF!</definedName>
    <definedName name="rfaf">#REF!</definedName>
    <definedName name="rfan" localSheetId="3">#REF!</definedName>
    <definedName name="rfan">#REF!</definedName>
    <definedName name="rmaf" localSheetId="3">#REF!</definedName>
    <definedName name="rmaf">#REF!</definedName>
    <definedName name="rman" localSheetId="3">#REF!</definedName>
    <definedName name="rman">#REF!</definedName>
    <definedName name="SAL" localSheetId="3">#REF!</definedName>
    <definedName name="SAL">#REF!</definedName>
    <definedName name="SAU" localSheetId="3">#REF!</definedName>
    <definedName name="SAU">#REF!</definedName>
    <definedName name="saut" localSheetId="3">#REF!</definedName>
    <definedName name="saut">#REF!</definedName>
    <definedName name="SEM" localSheetId="3">#REF!</definedName>
    <definedName name="SEM">#REF!</definedName>
    <definedName name="SEMCF" localSheetId="3">#REF!</definedName>
    <definedName name="SEMCF">#REF!</definedName>
    <definedName name="SEMCINTOV" localSheetId="3">#REF!</definedName>
    <definedName name="SEMCINTOV">#REF!</definedName>
    <definedName name="SEMCP" localSheetId="3">#REF!</definedName>
    <definedName name="SEMCP">#REF!</definedName>
    <definedName name="SEMCS" localSheetId="3">#REF!</definedName>
    <definedName name="SEMCS">#REF!</definedName>
    <definedName name="SEMCV" localSheetId="3">#REF!</definedName>
    <definedName name="SEMCV">#REF!</definedName>
    <definedName name="semf" localSheetId="3">#REF!</definedName>
    <definedName name="semf">#REF!</definedName>
    <definedName name="SEMSFP" localSheetId="3">#REF!</definedName>
    <definedName name="SEMSFP">#REF!</definedName>
    <definedName name="SEMSFPOV" localSheetId="3">#REF!</definedName>
    <definedName name="SEMSFPOV">#REF!</definedName>
    <definedName name="SEMSH" localSheetId="3">#REF!</definedName>
    <definedName name="SEMSH">#REF!</definedName>
    <definedName name="sfpo" localSheetId="3">#REF!</definedName>
    <definedName name="sfpo">#REF!</definedName>
    <definedName name="sfpS" localSheetId="3">#REF!</definedName>
    <definedName name="sfpS">#REF!</definedName>
    <definedName name="sfpt" localSheetId="3">#REF!</definedName>
    <definedName name="sfpt">#REF!</definedName>
    <definedName name="SH" localSheetId="3">#REF!</definedName>
    <definedName name="SH">#REF!</definedName>
    <definedName name="SHOV" localSheetId="3">#REF!</definedName>
    <definedName name="SHOV">#REF!</definedName>
    <definedName name="Show.Date" localSheetId="5">IF(#REF!&lt;&gt;"",DATE(YEAR(First_payment_due),MONTH(First_payment_due)+(#REF!-1)*12/Payments_per_year,DAY(First_payment_due)),"")</definedName>
    <definedName name="Show.Date" localSheetId="3">IF(#REF!&lt;&gt;"",DATE(YEAR('Transport viande et autres'!First_payment_due),MONTH('Transport viande et autres'!First_payment_due)+(#REF!-1)*12/'Transport viande et autres'!Payments_per_year,DAY('Transport viande et autres'!First_payment_due)),"")</definedName>
    <definedName name="Show.Date">IF(#REF!&lt;&gt;"",DATE(YEAR(First_payment_due),MONTH(First_payment_due)+(#REF!-1)*12/Payments_per_year,DAY(First_payment_due)),"")</definedName>
    <definedName name="SMIC" localSheetId="3">#REF!</definedName>
    <definedName name="SMIC">#REF!</definedName>
    <definedName name="SMICKT" localSheetId="3">#REF!</definedName>
    <definedName name="SMICKT">#REF!</definedName>
    <definedName name="SMICNETAN" localSheetId="3">#REF!</definedName>
    <definedName name="SMICNETAN">#REF!</definedName>
    <definedName name="SMICSIM" localSheetId="3">#REF!</definedName>
    <definedName name="SMICSIM">#REF!</definedName>
    <definedName name="SPRO" localSheetId="3">#REF!</definedName>
    <definedName name="SPRO">#REF!</definedName>
    <definedName name="SPROP" localSheetId="3">#REF!</definedName>
    <definedName name="SPROP">#REF!</definedName>
    <definedName name="stho" localSheetId="3">#REF!</definedName>
    <definedName name="stho">#REF!</definedName>
    <definedName name="stht" localSheetId="3">#REF!</definedName>
    <definedName name="stht">#REF!</definedName>
    <definedName name="SysBL" localSheetId="3">#REF!</definedName>
    <definedName name="SysBL">#REF!</definedName>
    <definedName name="SysBV" localSheetId="3">#REF!</definedName>
    <definedName name="SysBV">#REF!</definedName>
    <definedName name="SysCL" localSheetId="3">#REF!</definedName>
    <definedName name="SysCL">#REF!</definedName>
    <definedName name="SysEq" localSheetId="3">#REF!</definedName>
    <definedName name="SysEq">#REF!</definedName>
    <definedName name="SysOL" localSheetId="3">#REF!</definedName>
    <definedName name="SysOL">#REF!</definedName>
    <definedName name="SysOV" localSheetId="3">#REF!</definedName>
    <definedName name="SysOV">#REF!</definedName>
    <definedName name="tabCS" localSheetId="3">#REF!</definedName>
    <definedName name="tabCS">#REF!</definedName>
    <definedName name="Term_in_years" localSheetId="3">#REF!</definedName>
    <definedName name="Term_in_years">#REF!</definedName>
    <definedName name="Total_payments" localSheetId="5">Payments_per_year*Term_in_years</definedName>
    <definedName name="Total_payments" localSheetId="3">'Transport viande et autres'!Payments_per_year*'Transport viande et autres'!Term_in_years</definedName>
    <definedName name="Total_payments">Payments_per_year*Term_in_years</definedName>
    <definedName name="TPTtot" localSheetId="3">#REF!</definedName>
    <definedName name="TPTtot">#REF!</definedName>
    <definedName name="traf" localSheetId="3">#REF!</definedName>
    <definedName name="traf">#REF!</definedName>
    <definedName name="troupeau1" localSheetId="3">#REF!</definedName>
    <definedName name="troupeau1">#REF!</definedName>
    <definedName name="troupeau2" localSheetId="3">#REF!</definedName>
    <definedName name="troupeau2">#REF!</definedName>
    <definedName name="uben" localSheetId="3">#REF!</definedName>
    <definedName name="uben">#REF!</definedName>
    <definedName name="UGB" localSheetId="3">#REF!</definedName>
    <definedName name="UGB">#REF!</definedName>
    <definedName name="UGBBL" localSheetId="3">#REF!</definedName>
    <definedName name="UGBBL">#REF!</definedName>
    <definedName name="UGBBV" localSheetId="3">#REF!</definedName>
    <definedName name="UGBBV">#REF!</definedName>
    <definedName name="UGBCL" localSheetId="3">#REF!</definedName>
    <definedName name="UGBCL">#REF!</definedName>
    <definedName name="UGBEQ" localSheetId="3">#REF!</definedName>
    <definedName name="UGBEQ">#REF!</definedName>
    <definedName name="ugbo" localSheetId="3">#REF!</definedName>
    <definedName name="ugbo">#REF!</definedName>
    <definedName name="UGBOL" localSheetId="3">#REF!</definedName>
    <definedName name="UGBOL">#REF!</definedName>
    <definedName name="UGBOV" localSheetId="3">#REF!</definedName>
    <definedName name="UGBOV">#REF!</definedName>
    <definedName name="ugbt" localSheetId="3">#REF!</definedName>
    <definedName name="ugbt">#REF!</definedName>
    <definedName name="UMOExpOV" localSheetId="3">#REF!</definedName>
    <definedName name="UMOExpOV">#REF!</definedName>
    <definedName name="UMOns" localSheetId="3">#REF!</definedName>
    <definedName name="UMOns">#REF!</definedName>
    <definedName name="UMONSAH" localSheetId="3">#REF!</definedName>
    <definedName name="UMONSAH">#REF!</definedName>
    <definedName name="UMONSCP" localSheetId="3">#REF!</definedName>
    <definedName name="UMONSCP">#REF!</definedName>
    <definedName name="UMONSCS" localSheetId="3">#REF!</definedName>
    <definedName name="UMONSCS">#REF!</definedName>
    <definedName name="UMONSCV" localSheetId="3">#REF!</definedName>
    <definedName name="UMONSCV">#REF!</definedName>
    <definedName name="UMONSOV" localSheetId="3">#REF!</definedName>
    <definedName name="UMONSOV">#REF!</definedName>
    <definedName name="UMOs" localSheetId="3">#REF!</definedName>
    <definedName name="UMOs">#REF!</definedName>
    <definedName name="UMOSAH" localSheetId="3">#REF!</definedName>
    <definedName name="UMOSAH">#REF!</definedName>
    <definedName name="UMOSCP" localSheetId="3">#REF!</definedName>
    <definedName name="UMOSCP">#REF!</definedName>
    <definedName name="UMOSCS" localSheetId="3">#REF!</definedName>
    <definedName name="UMOSCS">#REF!</definedName>
    <definedName name="UMOSCV" localSheetId="3">#REF!</definedName>
    <definedName name="UMOSCV">#REF!</definedName>
    <definedName name="UMOSOV" localSheetId="3">#REF!</definedName>
    <definedName name="UMOSOV">#REF!</definedName>
    <definedName name="usal" localSheetId="3">#REF!</definedName>
    <definedName name="usal">#REF!</definedName>
    <definedName name="utan" localSheetId="3">#REF!</definedName>
    <definedName name="utan">#REF!</definedName>
    <definedName name="VALFERM" localSheetId="3">#REF!</definedName>
    <definedName name="VALFERM">#REF!</definedName>
    <definedName name="vetf" localSheetId="3">#REF!</definedName>
    <definedName name="vetf">#REF!</definedName>
    <definedName name="vfou" localSheetId="3">#REF!</definedName>
    <definedName name="vfou">#REF!</definedName>
    <definedName name="vfum" localSheetId="3">#REF!</definedName>
    <definedName name="vfum">#REF!</definedName>
    <definedName name="VIAX" localSheetId="3">#REF!</definedName>
    <definedName name="VIAX">#REF!</definedName>
    <definedName name="VIRP" localSheetId="3">#REF!</definedName>
    <definedName name="VIRP">#REF!</definedName>
    <definedName name="vlai" localSheetId="3">#REF!</definedName>
    <definedName name="vlai">#REF!</definedName>
    <definedName name="Vte_Direct_2009" localSheetId="5">IF(#REF!&lt;&gt;"",#REF!*'Coûts de transport'!Periodic_rate,"")</definedName>
    <definedName name="Vte_Direct_2009" localSheetId="3">IF(#REF!&lt;&gt;"",#REF!*'Transport viande et autres'!Periodic_rate,"")</definedName>
    <definedName name="Vte_Direct_2009">IF(#REF!&lt;&gt;"",#REF!*Periodic_rate,"")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2" i="11" l="1"/>
  <c r="E60" i="11"/>
  <c r="E59" i="11"/>
  <c r="E34" i="11"/>
  <c r="E32" i="11"/>
  <c r="E31" i="11"/>
  <c r="C5" i="39"/>
  <c r="E75" i="34"/>
  <c r="E83" i="34" l="1"/>
  <c r="C18" i="39" l="1"/>
  <c r="C16" i="39"/>
  <c r="C11" i="39"/>
  <c r="C10" i="39"/>
  <c r="C9" i="39"/>
  <c r="C17" i="39" s="1"/>
  <c r="C8" i="39"/>
  <c r="C4" i="39"/>
  <c r="C3" i="39"/>
  <c r="C15" i="39" s="1"/>
  <c r="C2" i="39"/>
  <c r="C14" i="39" s="1"/>
  <c r="D17" i="39"/>
  <c r="D16" i="39"/>
  <c r="D11" i="39"/>
  <c r="H57" i="38"/>
  <c r="H106" i="38"/>
  <c r="H101" i="38"/>
  <c r="H96" i="38"/>
  <c r="I70" i="11"/>
  <c r="I72" i="11"/>
  <c r="I73" i="11"/>
  <c r="I74" i="11"/>
  <c r="I75" i="11"/>
  <c r="I76" i="11"/>
  <c r="I77" i="11"/>
  <c r="I78" i="11"/>
  <c r="I69" i="11"/>
  <c r="I51" i="11"/>
  <c r="I49" i="11"/>
  <c r="I47" i="11"/>
  <c r="I45" i="11"/>
  <c r="I43" i="11"/>
  <c r="I41" i="11"/>
  <c r="I39" i="11"/>
  <c r="I24" i="11"/>
  <c r="I22" i="11"/>
  <c r="I20" i="11"/>
  <c r="I16" i="11"/>
  <c r="I14" i="11"/>
  <c r="K101" i="38" l="1"/>
  <c r="D18" i="39" s="1"/>
  <c r="E65" i="11" s="1"/>
  <c r="H86" i="38"/>
  <c r="H81" i="38"/>
  <c r="H76" i="38"/>
  <c r="H67" i="38"/>
  <c r="H62" i="38"/>
  <c r="H48" i="38"/>
  <c r="H43" i="38"/>
  <c r="H38" i="38"/>
  <c r="K28" i="38"/>
  <c r="H20" i="38"/>
  <c r="H15" i="38"/>
  <c r="H10" i="38"/>
  <c r="K81" i="38" l="1"/>
  <c r="K62" i="38"/>
  <c r="D10" i="39" s="1"/>
  <c r="K43" i="38"/>
  <c r="N37" i="38" s="1"/>
  <c r="D9" i="39" s="1"/>
  <c r="K15" i="38"/>
  <c r="N19" i="38" s="1"/>
  <c r="D8" i="39" s="1"/>
  <c r="I53" i="11"/>
  <c r="L51" i="11"/>
  <c r="L49" i="11"/>
  <c r="L47" i="11"/>
  <c r="L45" i="11"/>
  <c r="L43" i="11"/>
  <c r="L41" i="11"/>
  <c r="L39" i="11"/>
  <c r="E53" i="11"/>
  <c r="I26" i="11"/>
  <c r="E26" i="11"/>
  <c r="E33" i="11" l="1"/>
  <c r="E61" i="11"/>
  <c r="L53" i="11"/>
  <c r="H83" i="34"/>
  <c r="H75" i="34"/>
  <c r="H67" i="34"/>
  <c r="H62" i="34"/>
  <c r="H57" i="34"/>
  <c r="K28" i="34"/>
  <c r="H48" i="34"/>
  <c r="H43" i="34"/>
  <c r="H38" i="34"/>
  <c r="H20" i="34"/>
  <c r="H15" i="34"/>
  <c r="H10" i="34"/>
  <c r="K43" i="34" l="1"/>
  <c r="K15" i="34"/>
  <c r="K62" i="34"/>
  <c r="D4" i="39" s="1"/>
  <c r="E6" i="11" s="1"/>
  <c r="K79" i="34"/>
  <c r="D5" i="39" s="1"/>
  <c r="E7" i="11" s="1"/>
  <c r="N37" i="34" l="1"/>
  <c r="D3" i="39" s="1"/>
  <c r="E5" i="11" s="1"/>
  <c r="D15" i="39"/>
  <c r="E64" i="11" s="1"/>
  <c r="I71" i="11" s="1"/>
  <c r="I18" i="11"/>
  <c r="I12" i="11"/>
  <c r="N19" i="34"/>
  <c r="D2" i="39" s="1"/>
  <c r="E4" i="11" s="1"/>
  <c r="D14" i="39"/>
  <c r="E63" i="11" s="1"/>
  <c r="G78" i="11"/>
  <c r="G77" i="11"/>
  <c r="G76" i="11"/>
  <c r="G75" i="11"/>
  <c r="G74" i="11"/>
  <c r="G70" i="11"/>
  <c r="G71" i="11"/>
  <c r="G72" i="11"/>
  <c r="G73" i="11"/>
  <c r="G69" i="11"/>
  <c r="G79" i="11" l="1"/>
  <c r="L76" i="11"/>
  <c r="L75" i="11"/>
  <c r="L77" i="11"/>
  <c r="L74" i="11"/>
  <c r="L78" i="11"/>
  <c r="L73" i="11"/>
  <c r="L72" i="11"/>
  <c r="L71" i="11"/>
  <c r="L69" i="11"/>
  <c r="L70" i="11"/>
  <c r="L79" i="11" l="1"/>
  <c r="L14" i="11"/>
  <c r="L12" i="11" l="1"/>
  <c r="L16" i="11"/>
  <c r="L22" i="11" l="1"/>
  <c r="AG205" i="20" l="1"/>
  <c r="AF205" i="20"/>
  <c r="AE205" i="20"/>
  <c r="AD205" i="20"/>
  <c r="AC205" i="20"/>
  <c r="AA205" i="20"/>
  <c r="Y205" i="20"/>
  <c r="X205" i="20"/>
  <c r="W205" i="20"/>
  <c r="V205" i="20"/>
  <c r="U205" i="20"/>
  <c r="T205" i="20"/>
  <c r="S205" i="20"/>
  <c r="R205" i="20"/>
  <c r="Q205" i="20"/>
  <c r="P205" i="20"/>
  <c r="O205" i="20"/>
  <c r="N205" i="20"/>
  <c r="M205" i="20"/>
  <c r="L205" i="20"/>
  <c r="K205" i="20"/>
  <c r="J205" i="20"/>
  <c r="I205" i="20"/>
  <c r="G205" i="20"/>
  <c r="F205" i="20"/>
  <c r="E205" i="20"/>
  <c r="D205" i="20"/>
  <c r="C205" i="20"/>
  <c r="B205" i="20"/>
  <c r="AI204" i="20"/>
  <c r="AI203" i="20"/>
  <c r="AI202" i="20"/>
  <c r="AI201" i="20"/>
  <c r="AI200" i="20"/>
  <c r="AI199" i="20"/>
  <c r="AI198" i="20"/>
  <c r="AI197" i="20"/>
  <c r="AI196" i="20"/>
  <c r="AI195" i="20"/>
  <c r="AI194" i="20"/>
  <c r="AI193" i="20"/>
  <c r="AI192" i="20"/>
  <c r="AI191" i="20"/>
  <c r="AI190" i="20"/>
  <c r="AI189" i="20"/>
  <c r="AI188" i="20"/>
  <c r="AI187" i="20"/>
  <c r="AI186" i="20"/>
  <c r="AI185" i="20"/>
  <c r="AI184" i="20"/>
  <c r="AI183" i="20"/>
  <c r="AI182" i="20"/>
  <c r="AG182" i="20"/>
  <c r="AF182" i="20"/>
  <c r="AE182" i="20"/>
  <c r="AD182" i="20"/>
  <c r="AC182" i="20"/>
  <c r="AA182" i="20"/>
  <c r="O182" i="20"/>
  <c r="M182" i="20"/>
  <c r="G182" i="20"/>
  <c r="F182" i="20"/>
  <c r="E182" i="20"/>
  <c r="D182" i="20"/>
  <c r="C182" i="20"/>
  <c r="B182" i="20"/>
  <c r="AG180" i="20"/>
  <c r="AF180" i="20"/>
  <c r="AE180" i="20"/>
  <c r="AD180" i="20"/>
  <c r="AC180" i="20"/>
  <c r="AA180" i="20"/>
  <c r="Y180" i="20"/>
  <c r="X180" i="20"/>
  <c r="W180" i="20"/>
  <c r="V180" i="20"/>
  <c r="U180" i="20"/>
  <c r="T180" i="20"/>
  <c r="S180" i="20"/>
  <c r="R180" i="20"/>
  <c r="Q180" i="20"/>
  <c r="P180" i="20"/>
  <c r="O180" i="20"/>
  <c r="N180" i="20"/>
  <c r="M180" i="20"/>
  <c r="L180" i="20"/>
  <c r="K180" i="20"/>
  <c r="J180" i="20"/>
  <c r="I180" i="20"/>
  <c r="G180" i="20"/>
  <c r="F180" i="20"/>
  <c r="E180" i="20"/>
  <c r="D180" i="20"/>
  <c r="C180" i="20"/>
  <c r="B180" i="20"/>
  <c r="AI179" i="20"/>
  <c r="AI178" i="20"/>
  <c r="AI177" i="20"/>
  <c r="AI176" i="20"/>
  <c r="AI175" i="20"/>
  <c r="AI174" i="20"/>
  <c r="AI173" i="20"/>
  <c r="AI172" i="20"/>
  <c r="AI171" i="20"/>
  <c r="AI170" i="20"/>
  <c r="AI169" i="20"/>
  <c r="AI168" i="20"/>
  <c r="AI167" i="20"/>
  <c r="AI166" i="20"/>
  <c r="AI165" i="20"/>
  <c r="AI164" i="20"/>
  <c r="AI163" i="20"/>
  <c r="AI162" i="20"/>
  <c r="AI161" i="20"/>
  <c r="AI160" i="20"/>
  <c r="AI159" i="20"/>
  <c r="AI158" i="20"/>
  <c r="AI157" i="20"/>
  <c r="AG157" i="20"/>
  <c r="AF157" i="20"/>
  <c r="AE157" i="20"/>
  <c r="AD157" i="20"/>
  <c r="AC157" i="20"/>
  <c r="AA157" i="20"/>
  <c r="O157" i="20"/>
  <c r="M157" i="20"/>
  <c r="G157" i="20"/>
  <c r="F157" i="20"/>
  <c r="E157" i="20"/>
  <c r="D157" i="20"/>
  <c r="C157" i="20"/>
  <c r="B157" i="20"/>
  <c r="AG154" i="20"/>
  <c r="AF154" i="20"/>
  <c r="AE154" i="20"/>
  <c r="AD154" i="20"/>
  <c r="AC154" i="20"/>
  <c r="AA154" i="20"/>
  <c r="Y154" i="20"/>
  <c r="X154" i="20"/>
  <c r="W154" i="20"/>
  <c r="V154" i="20"/>
  <c r="U154" i="20"/>
  <c r="T154" i="20"/>
  <c r="S154" i="20"/>
  <c r="R154" i="20"/>
  <c r="Q154" i="20"/>
  <c r="P154" i="20"/>
  <c r="O154" i="20"/>
  <c r="N154" i="20"/>
  <c r="M154" i="20"/>
  <c r="L154" i="20"/>
  <c r="K154" i="20"/>
  <c r="J154" i="20"/>
  <c r="I154" i="20"/>
  <c r="G154" i="20"/>
  <c r="F154" i="20"/>
  <c r="E154" i="20"/>
  <c r="D154" i="20"/>
  <c r="C154" i="20"/>
  <c r="B154" i="20"/>
  <c r="AI153" i="20"/>
  <c r="AI141" i="20"/>
  <c r="AI140" i="20"/>
  <c r="AI134" i="20"/>
  <c r="AI133" i="20"/>
  <c r="AI132" i="20"/>
  <c r="AI131" i="20"/>
  <c r="AG131" i="20"/>
  <c r="AF131" i="20"/>
  <c r="AE131" i="20"/>
  <c r="AD131" i="20"/>
  <c r="AC131" i="20"/>
  <c r="AA131" i="20"/>
  <c r="O131" i="20"/>
  <c r="M131" i="20"/>
  <c r="G131" i="20"/>
  <c r="F131" i="20"/>
  <c r="E131" i="20"/>
  <c r="D131" i="20"/>
  <c r="C131" i="20"/>
  <c r="B131" i="20"/>
  <c r="AG129" i="20"/>
  <c r="AF129" i="20"/>
  <c r="AE129" i="20"/>
  <c r="AD129" i="20"/>
  <c r="AC129" i="20"/>
  <c r="AA129" i="20"/>
  <c r="Y129" i="20"/>
  <c r="X129" i="20"/>
  <c r="W129" i="20"/>
  <c r="V129" i="20"/>
  <c r="U129" i="20"/>
  <c r="T129" i="20"/>
  <c r="S129" i="20"/>
  <c r="R129" i="20"/>
  <c r="Q129" i="20"/>
  <c r="P129" i="20"/>
  <c r="O129" i="20"/>
  <c r="N129" i="20"/>
  <c r="M129" i="20"/>
  <c r="L129" i="20"/>
  <c r="K129" i="20"/>
  <c r="J129" i="20"/>
  <c r="I129" i="20"/>
  <c r="G129" i="20"/>
  <c r="F129" i="20"/>
  <c r="E129" i="20"/>
  <c r="D129" i="20"/>
  <c r="C129" i="20"/>
  <c r="B129" i="20"/>
  <c r="AI128" i="20"/>
  <c r="AI127" i="20"/>
  <c r="AI126" i="20"/>
  <c r="AI125" i="20"/>
  <c r="AI124" i="20"/>
  <c r="AI123" i="20"/>
  <c r="AI122" i="20"/>
  <c r="AI121" i="20"/>
  <c r="AI120" i="20"/>
  <c r="AI119" i="20"/>
  <c r="AI118" i="20"/>
  <c r="AI117" i="20"/>
  <c r="AI116" i="20"/>
  <c r="AI115" i="20"/>
  <c r="AI114" i="20"/>
  <c r="AI113" i="20"/>
  <c r="AI112" i="20"/>
  <c r="AI111" i="20"/>
  <c r="AI110" i="20"/>
  <c r="AI109" i="20"/>
  <c r="AI108" i="20"/>
  <c r="AI107" i="20"/>
  <c r="AG106" i="20"/>
  <c r="AF106" i="20"/>
  <c r="AE106" i="20"/>
  <c r="AD106" i="20"/>
  <c r="AC106" i="20"/>
  <c r="AA106" i="20"/>
  <c r="G106" i="20"/>
  <c r="F106" i="20"/>
  <c r="E106" i="20"/>
  <c r="D106" i="20"/>
  <c r="C106" i="20"/>
  <c r="B106" i="20"/>
  <c r="AG104" i="20"/>
  <c r="AF104" i="20"/>
  <c r="AE104" i="20"/>
  <c r="AD104" i="20"/>
  <c r="AC104" i="20"/>
  <c r="AA104" i="20"/>
  <c r="Y104" i="20"/>
  <c r="X104" i="20"/>
  <c r="W104" i="20"/>
  <c r="V104" i="20"/>
  <c r="U104" i="20"/>
  <c r="T104" i="20"/>
  <c r="S104" i="20"/>
  <c r="R104" i="20"/>
  <c r="Q104" i="20"/>
  <c r="P104" i="20"/>
  <c r="O104" i="20"/>
  <c r="N104" i="20"/>
  <c r="M104" i="20"/>
  <c r="L104" i="20"/>
  <c r="K104" i="20"/>
  <c r="J104" i="20"/>
  <c r="I104" i="20"/>
  <c r="G104" i="20"/>
  <c r="F104" i="20"/>
  <c r="E104" i="20"/>
  <c r="D104" i="20"/>
  <c r="C104" i="20"/>
  <c r="B104" i="20"/>
  <c r="AI103" i="20"/>
  <c r="AI102" i="20"/>
  <c r="AI101" i="20"/>
  <c r="AI100" i="20"/>
  <c r="AI99" i="20"/>
  <c r="AI98" i="20"/>
  <c r="AI97" i="20"/>
  <c r="AI96" i="20"/>
  <c r="AI95" i="20"/>
  <c r="AI94" i="20"/>
  <c r="AI93" i="20"/>
  <c r="AI92" i="20"/>
  <c r="AI91" i="20"/>
  <c r="AI90" i="20"/>
  <c r="AI89" i="20"/>
  <c r="AI88" i="20"/>
  <c r="AI87" i="20"/>
  <c r="AI86" i="20"/>
  <c r="AI85" i="20"/>
  <c r="AI84" i="20"/>
  <c r="AI83" i="20"/>
  <c r="AI82" i="20"/>
  <c r="AI81" i="20"/>
  <c r="AG81" i="20"/>
  <c r="AF81" i="20"/>
  <c r="AE81" i="20"/>
  <c r="AD81" i="20"/>
  <c r="AC81" i="20"/>
  <c r="AA81" i="20"/>
  <c r="G81" i="20"/>
  <c r="F81" i="20"/>
  <c r="E81" i="20"/>
  <c r="D81" i="20"/>
  <c r="C81" i="20"/>
  <c r="B81" i="20"/>
  <c r="AG78" i="20"/>
  <c r="AF78" i="20"/>
  <c r="AE78" i="20"/>
  <c r="AD78" i="20"/>
  <c r="AC78" i="20"/>
  <c r="AA78" i="20"/>
  <c r="Y78" i="20"/>
  <c r="X78" i="20"/>
  <c r="W78" i="20"/>
  <c r="V78" i="20"/>
  <c r="U78" i="20"/>
  <c r="T78" i="20"/>
  <c r="S78" i="20"/>
  <c r="R78" i="20"/>
  <c r="Q78" i="20"/>
  <c r="P78" i="20"/>
  <c r="O78" i="20"/>
  <c r="N78" i="20"/>
  <c r="M78" i="20"/>
  <c r="L78" i="20"/>
  <c r="K78" i="20"/>
  <c r="J78" i="20"/>
  <c r="I78" i="20"/>
  <c r="G78" i="20"/>
  <c r="F78" i="20"/>
  <c r="E78" i="20"/>
  <c r="D78" i="20"/>
  <c r="C78" i="20"/>
  <c r="B78" i="20"/>
  <c r="AI77" i="20"/>
  <c r="AI76" i="20"/>
  <c r="AI75" i="20"/>
  <c r="AI74" i="20"/>
  <c r="AI73" i="20"/>
  <c r="AI72" i="20"/>
  <c r="AI71" i="20"/>
  <c r="AI70" i="20"/>
  <c r="AI69" i="20"/>
  <c r="AI68" i="20"/>
  <c r="AI67" i="20"/>
  <c r="AI66" i="20"/>
  <c r="AI65" i="20"/>
  <c r="AI64" i="20"/>
  <c r="AI63" i="20"/>
  <c r="AI62" i="20"/>
  <c r="AI61" i="20"/>
  <c r="AI60" i="20"/>
  <c r="AI59" i="20"/>
  <c r="AI58" i="20"/>
  <c r="AI57" i="20"/>
  <c r="AI56" i="20"/>
  <c r="AI55" i="20"/>
  <c r="AG55" i="20"/>
  <c r="AF55" i="20"/>
  <c r="AE55" i="20"/>
  <c r="AD55" i="20"/>
  <c r="AC55" i="20"/>
  <c r="AA55" i="20"/>
  <c r="O55" i="20"/>
  <c r="O81" i="20" s="1"/>
  <c r="O106" i="20" s="1"/>
  <c r="M55" i="20"/>
  <c r="M81" i="20" s="1"/>
  <c r="M106" i="20" s="1"/>
  <c r="G55" i="20"/>
  <c r="F55" i="20"/>
  <c r="E55" i="20"/>
  <c r="D55" i="20"/>
  <c r="C55" i="20"/>
  <c r="B55" i="20"/>
  <c r="AG52" i="20"/>
  <c r="AF52" i="20"/>
  <c r="AE52" i="20"/>
  <c r="AD52" i="20"/>
  <c r="AC52" i="20"/>
  <c r="AA52" i="20"/>
  <c r="Y52" i="20"/>
  <c r="X52" i="20"/>
  <c r="W52" i="20"/>
  <c r="V52" i="20"/>
  <c r="U52" i="20"/>
  <c r="T52" i="20"/>
  <c r="S52" i="20"/>
  <c r="R52" i="20"/>
  <c r="Q52" i="20"/>
  <c r="P52" i="20"/>
  <c r="O52" i="20"/>
  <c r="N52" i="20"/>
  <c r="M52" i="20"/>
  <c r="L52" i="20"/>
  <c r="K52" i="20"/>
  <c r="J52" i="20"/>
  <c r="I52" i="20"/>
  <c r="G52" i="20"/>
  <c r="F52" i="20"/>
  <c r="E52" i="20"/>
  <c r="D52" i="20"/>
  <c r="C52" i="20"/>
  <c r="B52" i="20"/>
  <c r="AI51" i="20"/>
  <c r="AI50" i="20"/>
  <c r="AI49" i="20"/>
  <c r="AI48" i="20"/>
  <c r="AI47" i="20"/>
  <c r="AI46" i="20"/>
  <c r="AI45" i="20"/>
  <c r="AI44" i="20"/>
  <c r="AI43" i="20"/>
  <c r="AI42" i="20"/>
  <c r="AI41" i="20"/>
  <c r="AI40" i="20"/>
  <c r="AI39" i="20"/>
  <c r="AI38" i="20"/>
  <c r="AI37" i="20"/>
  <c r="AI36" i="20"/>
  <c r="AI35" i="20"/>
  <c r="AI34" i="20"/>
  <c r="AI33" i="20"/>
  <c r="AI32" i="20"/>
  <c r="AI31" i="20"/>
  <c r="AI30" i="20"/>
  <c r="Y29" i="20"/>
  <c r="Y157" i="20" s="1"/>
  <c r="X29" i="20"/>
  <c r="X182" i="20" s="1"/>
  <c r="W29" i="20"/>
  <c r="W182" i="20" s="1"/>
  <c r="V29" i="20"/>
  <c r="V157" i="20" s="1"/>
  <c r="U29" i="20"/>
  <c r="U157" i="20" s="1"/>
  <c r="T29" i="20"/>
  <c r="T182" i="20" s="1"/>
  <c r="S29" i="20"/>
  <c r="S182" i="20" s="1"/>
  <c r="I29" i="20"/>
  <c r="I157" i="20" s="1"/>
  <c r="N19" i="20"/>
  <c r="M19" i="20"/>
  <c r="L19" i="20"/>
  <c r="K19" i="20"/>
  <c r="J19" i="20"/>
  <c r="I19" i="20"/>
  <c r="H19" i="20"/>
  <c r="N18" i="20"/>
  <c r="M18" i="20"/>
  <c r="L18" i="20"/>
  <c r="K18" i="20"/>
  <c r="J18" i="20"/>
  <c r="I18" i="20"/>
  <c r="H18" i="20"/>
  <c r="N17" i="20"/>
  <c r="M17" i="20"/>
  <c r="L17" i="20"/>
  <c r="K17" i="20"/>
  <c r="J17" i="20"/>
  <c r="I17" i="20"/>
  <c r="H17" i="20"/>
  <c r="N16" i="20"/>
  <c r="M16" i="20"/>
  <c r="L16" i="20"/>
  <c r="K16" i="20"/>
  <c r="J16" i="20"/>
  <c r="I16" i="20"/>
  <c r="H16" i="20"/>
  <c r="N15" i="20"/>
  <c r="M15" i="20"/>
  <c r="L15" i="20"/>
  <c r="K15" i="20"/>
  <c r="J15" i="20"/>
  <c r="I15" i="20"/>
  <c r="H15" i="20"/>
  <c r="N14" i="20"/>
  <c r="M14" i="20"/>
  <c r="L14" i="20"/>
  <c r="K14" i="20"/>
  <c r="J14" i="20"/>
  <c r="I14" i="20"/>
  <c r="H14" i="20"/>
  <c r="N13" i="20"/>
  <c r="M13" i="20"/>
  <c r="L13" i="20"/>
  <c r="K13" i="20"/>
  <c r="J13" i="20"/>
  <c r="I13" i="20"/>
  <c r="H13" i="20"/>
  <c r="N12" i="20"/>
  <c r="M12" i="20"/>
  <c r="L12" i="20"/>
  <c r="K12" i="20"/>
  <c r="J12" i="20"/>
  <c r="I12" i="20"/>
  <c r="H12" i="20"/>
  <c r="N11" i="20"/>
  <c r="M11" i="20"/>
  <c r="L11" i="20"/>
  <c r="K11" i="20"/>
  <c r="J11" i="20"/>
  <c r="I11" i="20"/>
  <c r="H11" i="20"/>
  <c r="N10" i="20"/>
  <c r="M10" i="20"/>
  <c r="L10" i="20"/>
  <c r="K10" i="20"/>
  <c r="J10" i="20"/>
  <c r="I10" i="20"/>
  <c r="H10" i="20"/>
  <c r="O10" i="20" s="1"/>
  <c r="E10" i="20"/>
  <c r="D10" i="20"/>
  <c r="C10" i="20"/>
  <c r="N9" i="20"/>
  <c r="M9" i="20"/>
  <c r="L9" i="20"/>
  <c r="K9" i="20"/>
  <c r="J9" i="20"/>
  <c r="I9" i="20"/>
  <c r="H9" i="20"/>
  <c r="O9" i="20" s="1"/>
  <c r="E9" i="20"/>
  <c r="D9" i="20"/>
  <c r="C9" i="20"/>
  <c r="N8" i="20"/>
  <c r="M8" i="20"/>
  <c r="L8" i="20"/>
  <c r="K8" i="20"/>
  <c r="J8" i="20"/>
  <c r="I8" i="20"/>
  <c r="H8" i="20"/>
  <c r="O8" i="20" s="1"/>
  <c r="E8" i="20"/>
  <c r="D8" i="20"/>
  <c r="C8" i="20"/>
  <c r="N7" i="20"/>
  <c r="M7" i="20"/>
  <c r="L7" i="20"/>
  <c r="K7" i="20"/>
  <c r="J7" i="20"/>
  <c r="I7" i="20"/>
  <c r="H7" i="20"/>
  <c r="O7" i="20" s="1"/>
  <c r="E7" i="20"/>
  <c r="D7" i="20"/>
  <c r="C7" i="20"/>
  <c r="N6" i="20"/>
  <c r="M6" i="20"/>
  <c r="L6" i="20"/>
  <c r="K6" i="20"/>
  <c r="J6" i="20"/>
  <c r="I6" i="20"/>
  <c r="H6" i="20"/>
  <c r="O6" i="20" s="1"/>
  <c r="E6" i="20"/>
  <c r="D6" i="20"/>
  <c r="C6" i="20"/>
  <c r="N5" i="20"/>
  <c r="N20" i="20" s="1"/>
  <c r="M5" i="20"/>
  <c r="L5" i="20"/>
  <c r="K5" i="20"/>
  <c r="K20" i="20" s="1"/>
  <c r="J5" i="20"/>
  <c r="I5" i="20"/>
  <c r="H5" i="20"/>
  <c r="G5" i="20"/>
  <c r="E5" i="20"/>
  <c r="D5" i="20"/>
  <c r="C5" i="20"/>
  <c r="I205" i="31"/>
  <c r="J204" i="31"/>
  <c r="J205" i="31" s="1"/>
  <c r="Q178" i="31"/>
  <c r="R177" i="31"/>
  <c r="R178" i="31" s="1"/>
  <c r="R76" i="31"/>
  <c r="R77" i="31" s="1"/>
  <c r="C13" i="31"/>
  <c r="C12" i="31"/>
  <c r="C11" i="31"/>
  <c r="C10" i="31"/>
  <c r="C9" i="31"/>
  <c r="I203" i="27"/>
  <c r="J202" i="27"/>
  <c r="J203" i="27" s="1"/>
  <c r="Q176" i="27"/>
  <c r="R175" i="27"/>
  <c r="R176" i="27" s="1"/>
  <c r="R74" i="27"/>
  <c r="R75" i="27" s="1"/>
  <c r="D13" i="27"/>
  <c r="D12" i="27"/>
  <c r="D11" i="27"/>
  <c r="D10" i="27"/>
  <c r="D9" i="27"/>
  <c r="I203" i="25"/>
  <c r="J202" i="25"/>
  <c r="J203" i="25" s="1"/>
  <c r="Q176" i="25"/>
  <c r="R175" i="25"/>
  <c r="R176" i="25" s="1"/>
  <c r="R74" i="25"/>
  <c r="R75" i="25" s="1"/>
  <c r="D13" i="25"/>
  <c r="D12" i="25"/>
  <c r="D11" i="25"/>
  <c r="D10" i="25"/>
  <c r="D9" i="25"/>
  <c r="I203" i="24"/>
  <c r="J202" i="24"/>
  <c r="J203" i="24" s="1"/>
  <c r="Q176" i="24"/>
  <c r="R175" i="24"/>
  <c r="R176" i="24" s="1"/>
  <c r="R74" i="24"/>
  <c r="R75" i="24" s="1"/>
  <c r="D13" i="24"/>
  <c r="D12" i="24"/>
  <c r="D11" i="24"/>
  <c r="D10" i="24"/>
  <c r="D9" i="24"/>
  <c r="I203" i="23"/>
  <c r="J202" i="23"/>
  <c r="J203" i="23" s="1"/>
  <c r="Q176" i="23"/>
  <c r="R175" i="23"/>
  <c r="R176" i="23" s="1"/>
  <c r="R74" i="23"/>
  <c r="R75" i="23" s="1"/>
  <c r="D13" i="23"/>
  <c r="D12" i="23"/>
  <c r="D11" i="23"/>
  <c r="D10" i="23"/>
  <c r="D9" i="23"/>
  <c r="I203" i="22"/>
  <c r="J202" i="22"/>
  <c r="J203" i="22" s="1"/>
  <c r="Q176" i="22"/>
  <c r="R175" i="22"/>
  <c r="R176" i="22" s="1"/>
  <c r="R74" i="22"/>
  <c r="R75" i="22" s="1"/>
  <c r="D13" i="22"/>
  <c r="D12" i="22"/>
  <c r="D11" i="22"/>
  <c r="D10" i="22"/>
  <c r="D9" i="22"/>
  <c r="J203" i="21"/>
  <c r="K202" i="21"/>
  <c r="K203" i="21" s="1"/>
  <c r="R176" i="21"/>
  <c r="S175" i="21"/>
  <c r="S176" i="21" s="1"/>
  <c r="S74" i="21"/>
  <c r="S75" i="21" s="1"/>
  <c r="E13" i="21"/>
  <c r="E12" i="21"/>
  <c r="E11" i="21"/>
  <c r="E10" i="21"/>
  <c r="E9" i="21"/>
  <c r="C68" i="13"/>
  <c r="A13" i="35"/>
  <c r="AG217" i="28"/>
  <c r="AF217" i="28"/>
  <c r="AE217" i="28"/>
  <c r="AD217" i="28"/>
  <c r="AC217" i="28"/>
  <c r="AA217" i="28"/>
  <c r="AI216" i="28"/>
  <c r="AI215" i="28"/>
  <c r="AI214" i="28"/>
  <c r="AI213" i="28"/>
  <c r="AI212" i="28"/>
  <c r="AI211" i="28"/>
  <c r="AI210" i="28"/>
  <c r="AI209" i="28"/>
  <c r="AI208" i="28"/>
  <c r="AI207" i="28"/>
  <c r="AI206" i="28"/>
  <c r="AI205" i="28"/>
  <c r="AI204" i="28"/>
  <c r="Y203" i="28"/>
  <c r="X203" i="28"/>
  <c r="W203" i="28"/>
  <c r="V203" i="28"/>
  <c r="U203" i="28"/>
  <c r="T203" i="28"/>
  <c r="S203" i="28"/>
  <c r="R203" i="28"/>
  <c r="Q203" i="28"/>
  <c r="P203" i="28"/>
  <c r="O203" i="28"/>
  <c r="N203" i="28"/>
  <c r="M203" i="28"/>
  <c r="L203" i="28"/>
  <c r="K203" i="28"/>
  <c r="J203" i="28"/>
  <c r="I203" i="28"/>
  <c r="G203" i="28"/>
  <c r="F203" i="28"/>
  <c r="E203" i="28"/>
  <c r="D203" i="28"/>
  <c r="C203" i="28"/>
  <c r="B203" i="28"/>
  <c r="AI202" i="28"/>
  <c r="AI201" i="28"/>
  <c r="AI200" i="28"/>
  <c r="AI199" i="28"/>
  <c r="AI198" i="28"/>
  <c r="Y197" i="28"/>
  <c r="Y217" i="28" s="1"/>
  <c r="X197" i="28"/>
  <c r="X217" i="28" s="1"/>
  <c r="W197" i="28"/>
  <c r="W217" i="28" s="1"/>
  <c r="V197" i="28"/>
  <c r="V217" i="28" s="1"/>
  <c r="U197" i="28"/>
  <c r="T197" i="28"/>
  <c r="S197" i="28"/>
  <c r="R197" i="28"/>
  <c r="R217" i="28" s="1"/>
  <c r="Q197" i="28"/>
  <c r="Q217" i="28" s="1"/>
  <c r="P197" i="28"/>
  <c r="P217" i="28" s="1"/>
  <c r="O197" i="28"/>
  <c r="O217" i="28" s="1"/>
  <c r="N197" i="28"/>
  <c r="N217" i="28" s="1"/>
  <c r="M197" i="28"/>
  <c r="L197" i="28"/>
  <c r="K197" i="28"/>
  <c r="J197" i="28"/>
  <c r="J217" i="28" s="1"/>
  <c r="I197" i="28"/>
  <c r="I217" i="28" s="1"/>
  <c r="G197" i="28"/>
  <c r="F197" i="28"/>
  <c r="F217" i="28" s="1"/>
  <c r="E197" i="28"/>
  <c r="E217" i="28" s="1"/>
  <c r="D197" i="28"/>
  <c r="C197" i="28"/>
  <c r="B197" i="28"/>
  <c r="AI196" i="28"/>
  <c r="AI195" i="28"/>
  <c r="AI194" i="28"/>
  <c r="AG194" i="28"/>
  <c r="AF194" i="28"/>
  <c r="AE194" i="28"/>
  <c r="AD194" i="28"/>
  <c r="AC194" i="28"/>
  <c r="AA194" i="28"/>
  <c r="T194" i="28"/>
  <c r="O194" i="28"/>
  <c r="M194" i="28"/>
  <c r="G194" i="28"/>
  <c r="F194" i="28"/>
  <c r="E194" i="28"/>
  <c r="D194" i="28"/>
  <c r="C194" i="28"/>
  <c r="B194" i="28"/>
  <c r="AI191" i="28"/>
  <c r="A191" i="28"/>
  <c r="A216" i="28" s="1"/>
  <c r="AI190" i="28"/>
  <c r="AI189" i="28"/>
  <c r="A189" i="28"/>
  <c r="A214" i="28" s="1"/>
  <c r="AI188" i="28"/>
  <c r="A188" i="28"/>
  <c r="A213" i="28" s="1"/>
  <c r="AI187" i="28"/>
  <c r="A187" i="28"/>
  <c r="A212" i="28" s="1"/>
  <c r="AI186" i="28"/>
  <c r="A186" i="28"/>
  <c r="A211" i="28" s="1"/>
  <c r="AI185" i="28"/>
  <c r="A185" i="28"/>
  <c r="A210" i="28" s="1"/>
  <c r="AI184" i="28"/>
  <c r="A184" i="28"/>
  <c r="A209" i="28" s="1"/>
  <c r="AI183" i="28"/>
  <c r="A183" i="28"/>
  <c r="A208" i="28" s="1"/>
  <c r="AI182" i="28"/>
  <c r="A182" i="28"/>
  <c r="A207" i="28" s="1"/>
  <c r="AI181" i="28"/>
  <c r="A181" i="28"/>
  <c r="A206" i="28" s="1"/>
  <c r="AI180" i="28"/>
  <c r="A180" i="28"/>
  <c r="A205" i="28" s="1"/>
  <c r="AI179" i="28"/>
  <c r="A179" i="28"/>
  <c r="A204" i="28" s="1"/>
  <c r="AG178" i="28"/>
  <c r="AG192" i="28" s="1"/>
  <c r="AF178" i="28"/>
  <c r="AF192" i="28" s="1"/>
  <c r="AE178" i="28"/>
  <c r="AE192" i="28" s="1"/>
  <c r="AD178" i="28"/>
  <c r="AD192" i="28" s="1"/>
  <c r="AC178" i="28"/>
  <c r="AC192" i="28" s="1"/>
  <c r="AA178" i="28"/>
  <c r="AA192" i="28" s="1"/>
  <c r="Y178" i="28"/>
  <c r="X178" i="28"/>
  <c r="W178" i="28"/>
  <c r="V178" i="28"/>
  <c r="U178" i="28"/>
  <c r="T178" i="28"/>
  <c r="S178" i="28"/>
  <c r="R178" i="28"/>
  <c r="Q178" i="28"/>
  <c r="P178" i="28"/>
  <c r="O178" i="28"/>
  <c r="N178" i="28"/>
  <c r="M178" i="28"/>
  <c r="L178" i="28"/>
  <c r="K178" i="28"/>
  <c r="J178" i="28"/>
  <c r="I178" i="28"/>
  <c r="G178" i="28"/>
  <c r="F178" i="28"/>
  <c r="E178" i="28"/>
  <c r="D178" i="28"/>
  <c r="C178" i="28"/>
  <c r="B178" i="28"/>
  <c r="A178" i="28"/>
  <c r="A203" i="28" s="1"/>
  <c r="AI177" i="28"/>
  <c r="A177" i="28"/>
  <c r="A202" i="28" s="1"/>
  <c r="AI176" i="28"/>
  <c r="A176" i="28"/>
  <c r="A201" i="28" s="1"/>
  <c r="AI175" i="28"/>
  <c r="A175" i="28"/>
  <c r="A200" i="28" s="1"/>
  <c r="AI174" i="28"/>
  <c r="A174" i="28"/>
  <c r="A199" i="28" s="1"/>
  <c r="AI173" i="28"/>
  <c r="A173" i="28"/>
  <c r="A198" i="28" s="1"/>
  <c r="Y172" i="28"/>
  <c r="Y192" i="28" s="1"/>
  <c r="X172" i="28"/>
  <c r="W172" i="28"/>
  <c r="V172" i="28"/>
  <c r="V192" i="28" s="1"/>
  <c r="U172" i="28"/>
  <c r="U192" i="28" s="1"/>
  <c r="T172" i="28"/>
  <c r="T192" i="28" s="1"/>
  <c r="S172" i="28"/>
  <c r="R172" i="28"/>
  <c r="R192" i="28" s="1"/>
  <c r="Q172" i="28"/>
  <c r="Q192" i="28" s="1"/>
  <c r="P172" i="28"/>
  <c r="O172" i="28"/>
  <c r="N172" i="28"/>
  <c r="N192" i="28" s="1"/>
  <c r="M172" i="28"/>
  <c r="M192" i="28" s="1"/>
  <c r="L172" i="28"/>
  <c r="L192" i="28" s="1"/>
  <c r="K172" i="28"/>
  <c r="J172" i="28"/>
  <c r="J192" i="28" s="1"/>
  <c r="I172" i="28"/>
  <c r="I192" i="28" s="1"/>
  <c r="G172" i="28"/>
  <c r="F172" i="28"/>
  <c r="E172" i="28"/>
  <c r="E192" i="28" s="1"/>
  <c r="D172" i="28"/>
  <c r="D192" i="28" s="1"/>
  <c r="C172" i="28"/>
  <c r="C192" i="28" s="1"/>
  <c r="B172" i="28"/>
  <c r="A172" i="28"/>
  <c r="A197" i="28" s="1"/>
  <c r="AI171" i="28"/>
  <c r="A171" i="28"/>
  <c r="A196" i="28" s="1"/>
  <c r="AI170" i="28"/>
  <c r="A170" i="28"/>
  <c r="A195" i="28" s="1"/>
  <c r="AI169" i="28"/>
  <c r="AG169" i="28"/>
  <c r="AF169" i="28"/>
  <c r="AE169" i="28"/>
  <c r="AD169" i="28"/>
  <c r="AC169" i="28"/>
  <c r="AA169" i="28"/>
  <c r="T169" i="28"/>
  <c r="O169" i="28"/>
  <c r="M169" i="28"/>
  <c r="G169" i="28"/>
  <c r="F169" i="28"/>
  <c r="E169" i="28"/>
  <c r="D169" i="28"/>
  <c r="C169" i="28"/>
  <c r="B169" i="28"/>
  <c r="AI165" i="28"/>
  <c r="A164" i="28"/>
  <c r="Y153" i="28"/>
  <c r="Y152" i="28" s="1"/>
  <c r="X153" i="28"/>
  <c r="X152" i="28" s="1"/>
  <c r="W153" i="28"/>
  <c r="W152" i="28" s="1"/>
  <c r="V153" i="28"/>
  <c r="V152" i="28" s="1"/>
  <c r="U153" i="28"/>
  <c r="T153" i="28"/>
  <c r="S153" i="28"/>
  <c r="S152" i="28" s="1"/>
  <c r="R153" i="28"/>
  <c r="R152" i="28" s="1"/>
  <c r="Q153" i="28"/>
  <c r="P153" i="28"/>
  <c r="P152" i="28" s="1"/>
  <c r="O153" i="28"/>
  <c r="O152" i="28" s="1"/>
  <c r="N153" i="28"/>
  <c r="N152" i="28" s="1"/>
  <c r="M153" i="28"/>
  <c r="L153" i="28"/>
  <c r="K153" i="28"/>
  <c r="K152" i="28" s="1"/>
  <c r="J153" i="28"/>
  <c r="J152" i="28" s="1"/>
  <c r="I153" i="28"/>
  <c r="I152" i="28" s="1"/>
  <c r="G153" i="28"/>
  <c r="F153" i="28"/>
  <c r="F152" i="28" s="1"/>
  <c r="E153" i="28"/>
  <c r="E152" i="28" s="1"/>
  <c r="D153" i="28"/>
  <c r="C153" i="28"/>
  <c r="B153" i="28"/>
  <c r="B152" i="28" s="1"/>
  <c r="AG152" i="28"/>
  <c r="AG166" i="28" s="1"/>
  <c r="AF152" i="28"/>
  <c r="AF166" i="28" s="1"/>
  <c r="AE152" i="28"/>
  <c r="AE166" i="28" s="1"/>
  <c r="AD152" i="28"/>
  <c r="AD166" i="28" s="1"/>
  <c r="AC152" i="28"/>
  <c r="AC166" i="28" s="1"/>
  <c r="AA152" i="28"/>
  <c r="AA166" i="28" s="1"/>
  <c r="U152" i="28"/>
  <c r="T152" i="28"/>
  <c r="Q152" i="28"/>
  <c r="M152" i="28"/>
  <c r="L152" i="28"/>
  <c r="D152" i="28"/>
  <c r="C152" i="28"/>
  <c r="Y146" i="28"/>
  <c r="X146" i="28"/>
  <c r="W146" i="28"/>
  <c r="V146" i="28"/>
  <c r="U146" i="28"/>
  <c r="T146" i="28"/>
  <c r="S146" i="28"/>
  <c r="R146" i="28"/>
  <c r="Q146" i="28"/>
  <c r="P146" i="28"/>
  <c r="O146" i="28"/>
  <c r="N146" i="28"/>
  <c r="M146" i="28"/>
  <c r="L146" i="28"/>
  <c r="K146" i="28"/>
  <c r="J146" i="28"/>
  <c r="I146" i="28"/>
  <c r="G146" i="28"/>
  <c r="F146" i="28"/>
  <c r="E146" i="28"/>
  <c r="D146" i="28"/>
  <c r="C146" i="28"/>
  <c r="B146" i="28"/>
  <c r="AI145" i="28"/>
  <c r="AI144" i="28"/>
  <c r="AI143" i="28"/>
  <c r="AG143" i="28"/>
  <c r="AF143" i="28"/>
  <c r="AE143" i="28"/>
  <c r="AD143" i="28"/>
  <c r="AC143" i="28"/>
  <c r="AA143" i="28"/>
  <c r="T143" i="28"/>
  <c r="O143" i="28"/>
  <c r="M143" i="28"/>
  <c r="G143" i="28"/>
  <c r="F143" i="28"/>
  <c r="E143" i="28"/>
  <c r="D143" i="28"/>
  <c r="C143" i="28"/>
  <c r="B143" i="28"/>
  <c r="AI140" i="28"/>
  <c r="A140" i="28"/>
  <c r="A165" i="28" s="1"/>
  <c r="AI139" i="28"/>
  <c r="AI138" i="28"/>
  <c r="A138" i="28"/>
  <c r="A163" i="28" s="1"/>
  <c r="AI137" i="28"/>
  <c r="A137" i="28"/>
  <c r="A162" i="28" s="1"/>
  <c r="AI136" i="28"/>
  <c r="A136" i="28"/>
  <c r="A161" i="28" s="1"/>
  <c r="AI135" i="28"/>
  <c r="A135" i="28"/>
  <c r="A160" i="28" s="1"/>
  <c r="AI134" i="28"/>
  <c r="A134" i="28"/>
  <c r="A159" i="28" s="1"/>
  <c r="AI133" i="28"/>
  <c r="A133" i="28"/>
  <c r="A158" i="28" s="1"/>
  <c r="AI132" i="28"/>
  <c r="A132" i="28"/>
  <c r="A157" i="28" s="1"/>
  <c r="AI131" i="28"/>
  <c r="A131" i="28"/>
  <c r="A156" i="28" s="1"/>
  <c r="AI130" i="28"/>
  <c r="A130" i="28"/>
  <c r="A155" i="28" s="1"/>
  <c r="AI129" i="28"/>
  <c r="A129" i="28"/>
  <c r="A154" i="28" s="1"/>
  <c r="AI128" i="28"/>
  <c r="A128" i="28"/>
  <c r="A153" i="28" s="1"/>
  <c r="AG127" i="28"/>
  <c r="AG141" i="28" s="1"/>
  <c r="AF127" i="28"/>
  <c r="AF141" i="28" s="1"/>
  <c r="AE127" i="28"/>
  <c r="AE141" i="28" s="1"/>
  <c r="AD127" i="28"/>
  <c r="AD141" i="28" s="1"/>
  <c r="AC127" i="28"/>
  <c r="AC141" i="28" s="1"/>
  <c r="AA127" i="28"/>
  <c r="AA141" i="28" s="1"/>
  <c r="Y127" i="28"/>
  <c r="X127" i="28"/>
  <c r="W127" i="28"/>
  <c r="V127" i="28"/>
  <c r="U127" i="28"/>
  <c r="T127" i="28"/>
  <c r="S127" i="28"/>
  <c r="R127" i="28"/>
  <c r="Q127" i="28"/>
  <c r="P127" i="28"/>
  <c r="O127" i="28"/>
  <c r="N127" i="28"/>
  <c r="M127" i="28"/>
  <c r="L127" i="28"/>
  <c r="K127" i="28"/>
  <c r="J127" i="28"/>
  <c r="I127" i="28"/>
  <c r="G127" i="28"/>
  <c r="F127" i="28"/>
  <c r="E127" i="28"/>
  <c r="D127" i="28"/>
  <c r="C127" i="28"/>
  <c r="B127" i="28"/>
  <c r="A127" i="28"/>
  <c r="A152" i="28" s="1"/>
  <c r="AI126" i="28"/>
  <c r="A126" i="28"/>
  <c r="A151" i="28" s="1"/>
  <c r="AI125" i="28"/>
  <c r="A125" i="28"/>
  <c r="A150" i="28" s="1"/>
  <c r="AI124" i="28"/>
  <c r="A124" i="28"/>
  <c r="A149" i="28" s="1"/>
  <c r="AI123" i="28"/>
  <c r="A123" i="28"/>
  <c r="A148" i="28" s="1"/>
  <c r="AI122" i="28"/>
  <c r="A122" i="28"/>
  <c r="A147" i="28" s="1"/>
  <c r="Y121" i="28"/>
  <c r="Y141" i="28" s="1"/>
  <c r="X121" i="28"/>
  <c r="X141" i="28" s="1"/>
  <c r="W121" i="28"/>
  <c r="V121" i="28"/>
  <c r="U121" i="28"/>
  <c r="T121" i="28"/>
  <c r="S121" i="28"/>
  <c r="R121" i="28"/>
  <c r="R141" i="28" s="1"/>
  <c r="Q121" i="28"/>
  <c r="Q141" i="28" s="1"/>
  <c r="P121" i="28"/>
  <c r="P141" i="28" s="1"/>
  <c r="O121" i="28"/>
  <c r="N121" i="28"/>
  <c r="M121" i="28"/>
  <c r="L121" i="28"/>
  <c r="K121" i="28"/>
  <c r="J121" i="28"/>
  <c r="J141" i="28" s="1"/>
  <c r="I121" i="28"/>
  <c r="I141" i="28" s="1"/>
  <c r="G121" i="28"/>
  <c r="F121" i="28"/>
  <c r="E121" i="28"/>
  <c r="D121" i="28"/>
  <c r="C121" i="28"/>
  <c r="B121" i="28"/>
  <c r="A121" i="28"/>
  <c r="A146" i="28" s="1"/>
  <c r="AI120" i="28"/>
  <c r="A120" i="28"/>
  <c r="A145" i="28" s="1"/>
  <c r="AI119" i="28"/>
  <c r="A119" i="28"/>
  <c r="A144" i="28" s="1"/>
  <c r="AG118" i="28"/>
  <c r="AF118" i="28"/>
  <c r="AE118" i="28"/>
  <c r="AD118" i="28"/>
  <c r="AC118" i="28"/>
  <c r="AA118" i="28"/>
  <c r="G118" i="28"/>
  <c r="F118" i="28"/>
  <c r="E118" i="28"/>
  <c r="D118" i="28"/>
  <c r="C118" i="28"/>
  <c r="B118" i="28"/>
  <c r="AI115" i="28"/>
  <c r="A115" i="28"/>
  <c r="AI113" i="28"/>
  <c r="A113" i="28"/>
  <c r="AI112" i="28"/>
  <c r="A112" i="28"/>
  <c r="AI111" i="28"/>
  <c r="A111" i="28"/>
  <c r="AI110" i="28"/>
  <c r="A110" i="28"/>
  <c r="AI109" i="28"/>
  <c r="A109" i="28"/>
  <c r="AI108" i="28"/>
  <c r="A108" i="28"/>
  <c r="AI107" i="28"/>
  <c r="A107" i="28"/>
  <c r="AI106" i="28"/>
  <c r="A106" i="28"/>
  <c r="AI105" i="28"/>
  <c r="A105" i="28"/>
  <c r="AI104" i="28"/>
  <c r="A104" i="28"/>
  <c r="AI103" i="28"/>
  <c r="A103" i="28"/>
  <c r="AG102" i="28"/>
  <c r="AG116" i="28" s="1"/>
  <c r="AF102" i="28"/>
  <c r="AF116" i="28" s="1"/>
  <c r="AE102" i="28"/>
  <c r="AE116" i="28" s="1"/>
  <c r="AD102" i="28"/>
  <c r="AD116" i="28" s="1"/>
  <c r="AC102" i="28"/>
  <c r="AC116" i="28" s="1"/>
  <c r="AA102" i="28"/>
  <c r="AA116" i="28" s="1"/>
  <c r="Y102" i="28"/>
  <c r="X102" i="28"/>
  <c r="W102" i="28"/>
  <c r="V102" i="28"/>
  <c r="U102" i="28"/>
  <c r="T102" i="28"/>
  <c r="S102" i="28"/>
  <c r="R102" i="28"/>
  <c r="Q102" i="28"/>
  <c r="P102" i="28"/>
  <c r="O102" i="28"/>
  <c r="N102" i="28"/>
  <c r="M102" i="28"/>
  <c r="L102" i="28"/>
  <c r="K102" i="28"/>
  <c r="J102" i="28"/>
  <c r="I102" i="28"/>
  <c r="G102" i="28"/>
  <c r="F102" i="28"/>
  <c r="E102" i="28"/>
  <c r="D102" i="28"/>
  <c r="C102" i="28"/>
  <c r="B102" i="28"/>
  <c r="A102" i="28"/>
  <c r="AI101" i="28"/>
  <c r="A101" i="28"/>
  <c r="AI100" i="28"/>
  <c r="A100" i="28"/>
  <c r="AI99" i="28"/>
  <c r="A99" i="28"/>
  <c r="AI98" i="28"/>
  <c r="A98" i="28"/>
  <c r="AI97" i="28"/>
  <c r="A97" i="28"/>
  <c r="Y96" i="28"/>
  <c r="Y116" i="28" s="1"/>
  <c r="X96" i="28"/>
  <c r="X116" i="28" s="1"/>
  <c r="W96" i="28"/>
  <c r="V96" i="28"/>
  <c r="V116" i="28" s="1"/>
  <c r="U96" i="28"/>
  <c r="T96" i="28"/>
  <c r="S96" i="28"/>
  <c r="R96" i="28"/>
  <c r="R116" i="28" s="1"/>
  <c r="Q96" i="28"/>
  <c r="Q116" i="28" s="1"/>
  <c r="P96" i="28"/>
  <c r="P116" i="28" s="1"/>
  <c r="O96" i="28"/>
  <c r="N96" i="28"/>
  <c r="N116" i="28" s="1"/>
  <c r="M96" i="28"/>
  <c r="L96" i="28"/>
  <c r="K96" i="28"/>
  <c r="J96" i="28"/>
  <c r="J116" i="28" s="1"/>
  <c r="I96" i="28"/>
  <c r="I116" i="28" s="1"/>
  <c r="G96" i="28"/>
  <c r="F96" i="28"/>
  <c r="E96" i="28"/>
  <c r="E116" i="28" s="1"/>
  <c r="D96" i="28"/>
  <c r="C96" i="28"/>
  <c r="B96" i="28"/>
  <c r="A96" i="28"/>
  <c r="AI95" i="28"/>
  <c r="A95" i="28"/>
  <c r="AI94" i="28"/>
  <c r="A94" i="28"/>
  <c r="AI93" i="28"/>
  <c r="AG93" i="28"/>
  <c r="AF93" i="28"/>
  <c r="AE93" i="28"/>
  <c r="AD93" i="28"/>
  <c r="AC93" i="28"/>
  <c r="AA93" i="28"/>
  <c r="G93" i="28"/>
  <c r="F93" i="28"/>
  <c r="E93" i="28"/>
  <c r="D93" i="28"/>
  <c r="C93" i="28"/>
  <c r="B93" i="28"/>
  <c r="A89" i="28"/>
  <c r="AI88" i="28"/>
  <c r="AI87" i="28"/>
  <c r="A87" i="28"/>
  <c r="AI86" i="28"/>
  <c r="A86" i="28"/>
  <c r="AI85" i="28"/>
  <c r="A85" i="28"/>
  <c r="AI84" i="28"/>
  <c r="A84" i="28"/>
  <c r="AI83" i="28"/>
  <c r="A83" i="28"/>
  <c r="AI82" i="28"/>
  <c r="A82" i="28"/>
  <c r="AI81" i="28"/>
  <c r="A81" i="28"/>
  <c r="AI80" i="28"/>
  <c r="A80" i="28"/>
  <c r="AI79" i="28"/>
  <c r="A79" i="28"/>
  <c r="AI78" i="28"/>
  <c r="A78" i="28"/>
  <c r="AI77" i="28"/>
  <c r="A77" i="28"/>
  <c r="AG76" i="28"/>
  <c r="AG90" i="28" s="1"/>
  <c r="AF76" i="28"/>
  <c r="AF90" i="28" s="1"/>
  <c r="AE76" i="28"/>
  <c r="AE90" i="28" s="1"/>
  <c r="AD76" i="28"/>
  <c r="AD90" i="28" s="1"/>
  <c r="AC76" i="28"/>
  <c r="AC90" i="28" s="1"/>
  <c r="AA76" i="28"/>
  <c r="AA90" i="28" s="1"/>
  <c r="Y76" i="28"/>
  <c r="X76" i="28"/>
  <c r="W76" i="28"/>
  <c r="V76" i="28"/>
  <c r="U76" i="28"/>
  <c r="T76" i="28"/>
  <c r="S76" i="28"/>
  <c r="R76" i="28"/>
  <c r="Q76" i="28"/>
  <c r="P76" i="28"/>
  <c r="O76" i="28"/>
  <c r="N76" i="28"/>
  <c r="M76" i="28"/>
  <c r="L76" i="28"/>
  <c r="K76" i="28"/>
  <c r="J76" i="28"/>
  <c r="I76" i="28"/>
  <c r="G76" i="28"/>
  <c r="F76" i="28"/>
  <c r="E76" i="28"/>
  <c r="D76" i="28"/>
  <c r="C76" i="28"/>
  <c r="B76" i="28"/>
  <c r="A76" i="28"/>
  <c r="AI75" i="28"/>
  <c r="A75" i="28"/>
  <c r="AI74" i="28"/>
  <c r="A74" i="28"/>
  <c r="AI73" i="28"/>
  <c r="A73" i="28"/>
  <c r="AI72" i="28"/>
  <c r="A72" i="28"/>
  <c r="AI71" i="28"/>
  <c r="A71" i="28"/>
  <c r="Y70" i="28"/>
  <c r="Y90" i="28" s="1"/>
  <c r="X70" i="28"/>
  <c r="W70" i="28"/>
  <c r="W90" i="28" s="1"/>
  <c r="V70" i="28"/>
  <c r="U70" i="28"/>
  <c r="T70" i="28"/>
  <c r="S70" i="28"/>
  <c r="S90" i="28" s="1"/>
  <c r="R70" i="28"/>
  <c r="R90" i="28" s="1"/>
  <c r="Q70" i="28"/>
  <c r="Q90" i="28" s="1"/>
  <c r="P70" i="28"/>
  <c r="O70" i="28"/>
  <c r="O90" i="28" s="1"/>
  <c r="N70" i="28"/>
  <c r="M70" i="28"/>
  <c r="L70" i="28"/>
  <c r="K70" i="28"/>
  <c r="K90" i="28" s="1"/>
  <c r="J70" i="28"/>
  <c r="J90" i="28" s="1"/>
  <c r="I70" i="28"/>
  <c r="I90" i="28" s="1"/>
  <c r="G70" i="28"/>
  <c r="F70" i="28"/>
  <c r="F90" i="28" s="1"/>
  <c r="E70" i="28"/>
  <c r="D70" i="28"/>
  <c r="C70" i="28"/>
  <c r="B70" i="28"/>
  <c r="B90" i="28" s="1"/>
  <c r="A70" i="28"/>
  <c r="AI69" i="28"/>
  <c r="A69" i="28"/>
  <c r="AI68" i="28"/>
  <c r="A68" i="28"/>
  <c r="AI67" i="28"/>
  <c r="AG67" i="28"/>
  <c r="AF67" i="28"/>
  <c r="AE67" i="28"/>
  <c r="AD67" i="28"/>
  <c r="AC67" i="28"/>
  <c r="AA67" i="28"/>
  <c r="T67" i="28"/>
  <c r="T93" i="28" s="1"/>
  <c r="T118" i="28" s="1"/>
  <c r="O67" i="28"/>
  <c r="O93" i="28" s="1"/>
  <c r="O118" i="28" s="1"/>
  <c r="M67" i="28"/>
  <c r="M93" i="28" s="1"/>
  <c r="M118" i="28" s="1"/>
  <c r="G67" i="28"/>
  <c r="F67" i="28"/>
  <c r="E67" i="28"/>
  <c r="D67" i="28"/>
  <c r="C67" i="28"/>
  <c r="B67" i="28"/>
  <c r="AG64" i="28"/>
  <c r="AF64" i="28"/>
  <c r="AE64" i="28"/>
  <c r="AD64" i="28"/>
  <c r="AC64" i="28"/>
  <c r="AA64" i="28"/>
  <c r="AI63" i="28"/>
  <c r="AI61" i="28"/>
  <c r="AI60" i="28"/>
  <c r="AI59" i="28"/>
  <c r="AI58" i="28"/>
  <c r="AI57" i="28"/>
  <c r="AI56" i="28"/>
  <c r="AI55" i="28"/>
  <c r="AI54" i="28"/>
  <c r="AI53" i="28"/>
  <c r="AI52" i="28"/>
  <c r="AI51" i="28"/>
  <c r="Y50" i="28"/>
  <c r="X50" i="28"/>
  <c r="W50" i="28"/>
  <c r="V50" i="28"/>
  <c r="U50" i="28"/>
  <c r="T50" i="28"/>
  <c r="S50" i="28"/>
  <c r="R50" i="28"/>
  <c r="Q50" i="28"/>
  <c r="P50" i="28"/>
  <c r="O50" i="28"/>
  <c r="N50" i="28"/>
  <c r="M50" i="28"/>
  <c r="L50" i="28"/>
  <c r="K50" i="28"/>
  <c r="J50" i="28"/>
  <c r="I50" i="28"/>
  <c r="G50" i="28"/>
  <c r="C8" i="28" s="1"/>
  <c r="F50" i="28"/>
  <c r="E50" i="28"/>
  <c r="D50" i="28"/>
  <c r="C50" i="28"/>
  <c r="B50" i="28"/>
  <c r="AI49" i="28"/>
  <c r="AI48" i="28"/>
  <c r="AI47" i="28"/>
  <c r="AI46" i="28"/>
  <c r="AI45" i="28"/>
  <c r="Y44" i="28"/>
  <c r="Y64" i="28" s="1"/>
  <c r="X44" i="28"/>
  <c r="W44" i="28"/>
  <c r="W64" i="28" s="1"/>
  <c r="V44" i="28"/>
  <c r="U44" i="28"/>
  <c r="T44" i="28"/>
  <c r="S44" i="28"/>
  <c r="S64" i="28" s="1"/>
  <c r="R44" i="28"/>
  <c r="R64" i="28" s="1"/>
  <c r="Q44" i="28"/>
  <c r="Q64" i="28" s="1"/>
  <c r="P44" i="28"/>
  <c r="O44" i="28"/>
  <c r="O64" i="28" s="1"/>
  <c r="N44" i="28"/>
  <c r="M44" i="28"/>
  <c r="L44" i="28"/>
  <c r="K44" i="28"/>
  <c r="K64" i="28" s="1"/>
  <c r="J44" i="28"/>
  <c r="J64" i="28" s="1"/>
  <c r="I44" i="28"/>
  <c r="I64" i="28" s="1"/>
  <c r="G44" i="28"/>
  <c r="F44" i="28"/>
  <c r="F64" i="28" s="1"/>
  <c r="E44" i="28"/>
  <c r="D44" i="28"/>
  <c r="C44" i="28"/>
  <c r="B44" i="28"/>
  <c r="B64" i="28" s="1"/>
  <c r="AI43" i="28"/>
  <c r="AI42" i="28"/>
  <c r="Y41" i="28"/>
  <c r="G18" i="28" s="1"/>
  <c r="X41" i="28"/>
  <c r="W41" i="28"/>
  <c r="V41" i="28"/>
  <c r="U41" i="28"/>
  <c r="G14" i="28" s="1"/>
  <c r="S41" i="28"/>
  <c r="R41" i="28"/>
  <c r="G12" i="28" s="1"/>
  <c r="Q41" i="28"/>
  <c r="G11" i="28" s="1"/>
  <c r="P41" i="28"/>
  <c r="G10" i="28" s="1"/>
  <c r="N41" i="28"/>
  <c r="L41" i="28"/>
  <c r="K41" i="28"/>
  <c r="J41" i="28"/>
  <c r="G6" i="28" s="1"/>
  <c r="I41" i="28"/>
  <c r="N18" i="28"/>
  <c r="M18" i="28"/>
  <c r="L18" i="28"/>
  <c r="K18" i="28"/>
  <c r="J18" i="28"/>
  <c r="I18" i="28"/>
  <c r="H18" i="28"/>
  <c r="N17" i="28"/>
  <c r="M17" i="28"/>
  <c r="L17" i="28"/>
  <c r="K17" i="28"/>
  <c r="J17" i="28"/>
  <c r="I17" i="28"/>
  <c r="H17" i="28"/>
  <c r="G17" i="28"/>
  <c r="N16" i="28"/>
  <c r="M16" i="28"/>
  <c r="L16" i="28"/>
  <c r="K16" i="28"/>
  <c r="J16" i="28"/>
  <c r="I16" i="28"/>
  <c r="H16" i="28"/>
  <c r="G16" i="28"/>
  <c r="N15" i="28"/>
  <c r="M15" i="28"/>
  <c r="L15" i="28"/>
  <c r="K15" i="28"/>
  <c r="J15" i="28"/>
  <c r="I15" i="28"/>
  <c r="H15" i="28"/>
  <c r="G15" i="28"/>
  <c r="N14" i="28"/>
  <c r="M14" i="28"/>
  <c r="L14" i="28"/>
  <c r="K14" i="28"/>
  <c r="J14" i="28"/>
  <c r="I14" i="28"/>
  <c r="H14" i="28"/>
  <c r="N13" i="28"/>
  <c r="M13" i="28"/>
  <c r="L13" i="28"/>
  <c r="K13" i="28"/>
  <c r="J13" i="28"/>
  <c r="I13" i="28"/>
  <c r="H13" i="28"/>
  <c r="G13" i="28"/>
  <c r="N12" i="28"/>
  <c r="M12" i="28"/>
  <c r="L12" i="28"/>
  <c r="K12" i="28"/>
  <c r="J12" i="28"/>
  <c r="I12" i="28"/>
  <c r="H12" i="28"/>
  <c r="N11" i="28"/>
  <c r="M11" i="28"/>
  <c r="L11" i="28"/>
  <c r="K11" i="28"/>
  <c r="J11" i="28"/>
  <c r="I11" i="28"/>
  <c r="H11" i="28"/>
  <c r="N10" i="28"/>
  <c r="M10" i="28"/>
  <c r="K10" i="28"/>
  <c r="J10" i="28"/>
  <c r="I10" i="28"/>
  <c r="H10" i="28"/>
  <c r="N9" i="28"/>
  <c r="M9" i="28"/>
  <c r="L9" i="28"/>
  <c r="K9" i="28"/>
  <c r="J9" i="28"/>
  <c r="I9" i="28"/>
  <c r="H9" i="28"/>
  <c r="O9" i="28" s="1"/>
  <c r="G9" i="28"/>
  <c r="E9" i="28"/>
  <c r="D9" i="28"/>
  <c r="C9" i="28"/>
  <c r="N8" i="28"/>
  <c r="M8" i="28"/>
  <c r="L8" i="28"/>
  <c r="K8" i="28"/>
  <c r="J8" i="28"/>
  <c r="I8" i="28"/>
  <c r="H8" i="28"/>
  <c r="O8" i="28" s="1"/>
  <c r="G8" i="28"/>
  <c r="E8" i="28"/>
  <c r="B8" i="28"/>
  <c r="N7" i="28"/>
  <c r="M7" i="28"/>
  <c r="L7" i="28"/>
  <c r="K7" i="28"/>
  <c r="J7" i="28"/>
  <c r="I7" i="28"/>
  <c r="H7" i="28"/>
  <c r="O7" i="28" s="1"/>
  <c r="G7" i="28"/>
  <c r="B7" i="28"/>
  <c r="N6" i="28"/>
  <c r="M6" i="28"/>
  <c r="L6" i="28"/>
  <c r="K6" i="28"/>
  <c r="J6" i="28"/>
  <c r="I6" i="28"/>
  <c r="H6" i="28"/>
  <c r="O6" i="28" s="1"/>
  <c r="E6" i="28"/>
  <c r="B6" i="28"/>
  <c r="N5" i="28"/>
  <c r="M5" i="28"/>
  <c r="L5" i="28"/>
  <c r="K5" i="28"/>
  <c r="J5" i="28"/>
  <c r="I5" i="28"/>
  <c r="H5" i="28"/>
  <c r="O5" i="28" s="1"/>
  <c r="G5" i="28"/>
  <c r="E5" i="28"/>
  <c r="D5" i="28"/>
  <c r="C5" i="28"/>
  <c r="B5" i="28"/>
  <c r="N4" i="28"/>
  <c r="M4" i="28"/>
  <c r="K4" i="28"/>
  <c r="J4" i="28"/>
  <c r="J19" i="28" s="1"/>
  <c r="I4" i="28"/>
  <c r="I19" i="28" s="1"/>
  <c r="H4" i="28"/>
  <c r="G4" i="28"/>
  <c r="E4" i="28"/>
  <c r="D4" i="28"/>
  <c r="C4" i="28"/>
  <c r="B4" i="28"/>
  <c r="J20" i="20" l="1"/>
  <c r="L10" i="28"/>
  <c r="D17" i="23"/>
  <c r="C17" i="31"/>
  <c r="N64" i="28"/>
  <c r="V64" i="28"/>
  <c r="M19" i="28"/>
  <c r="C6" i="28"/>
  <c r="P64" i="28"/>
  <c r="X64" i="28"/>
  <c r="D8" i="28"/>
  <c r="E90" i="28"/>
  <c r="N90" i="28"/>
  <c r="V90" i="28"/>
  <c r="D116" i="28"/>
  <c r="M116" i="28"/>
  <c r="U116" i="28"/>
  <c r="D141" i="28"/>
  <c r="M141" i="28"/>
  <c r="U141" i="28"/>
  <c r="D217" i="28"/>
  <c r="M217" i="28"/>
  <c r="U217" i="28"/>
  <c r="E64" i="28"/>
  <c r="E7" i="28"/>
  <c r="E141" i="28"/>
  <c r="N141" i="28"/>
  <c r="V141" i="28"/>
  <c r="D7" i="28"/>
  <c r="C166" i="28"/>
  <c r="T166" i="28"/>
  <c r="AI153" i="28"/>
  <c r="AI178" i="28"/>
  <c r="P90" i="28"/>
  <c r="X90" i="28"/>
  <c r="F116" i="28"/>
  <c r="O116" i="28"/>
  <c r="W116" i="28"/>
  <c r="F141" i="28"/>
  <c r="O141" i="28"/>
  <c r="W141" i="28"/>
  <c r="D166" i="28"/>
  <c r="M166" i="28"/>
  <c r="U166" i="28"/>
  <c r="B192" i="28"/>
  <c r="K192" i="28"/>
  <c r="S192" i="28"/>
  <c r="C11" i="20"/>
  <c r="L20" i="20"/>
  <c r="AI129" i="20"/>
  <c r="B166" i="28"/>
  <c r="L166" i="28"/>
  <c r="AI52" i="20"/>
  <c r="E166" i="28"/>
  <c r="E219" i="28" s="1"/>
  <c r="N166" i="28"/>
  <c r="V166" i="28"/>
  <c r="V219" i="28" s="1"/>
  <c r="D17" i="24"/>
  <c r="D11" i="20"/>
  <c r="M20" i="20"/>
  <c r="AI78" i="20"/>
  <c r="AI104" i="20"/>
  <c r="S166" i="28"/>
  <c r="O11" i="28"/>
  <c r="L64" i="28"/>
  <c r="W166" i="28"/>
  <c r="K217" i="28"/>
  <c r="E11" i="20"/>
  <c r="L4" i="28"/>
  <c r="L19" i="28" s="1"/>
  <c r="D64" i="28"/>
  <c r="M64" i="28"/>
  <c r="U64" i="28"/>
  <c r="AI102" i="28"/>
  <c r="AI127" i="28"/>
  <c r="P166" i="28"/>
  <c r="X166" i="28"/>
  <c r="C217" i="28"/>
  <c r="L217" i="28"/>
  <c r="T217" i="28"/>
  <c r="AI203" i="28"/>
  <c r="E17" i="21"/>
  <c r="D17" i="25"/>
  <c r="O13" i="20"/>
  <c r="O12" i="28"/>
  <c r="C64" i="28"/>
  <c r="AI50" i="28"/>
  <c r="AI76" i="28"/>
  <c r="O166" i="28"/>
  <c r="B217" i="28"/>
  <c r="D6" i="28"/>
  <c r="D10" i="28" s="1"/>
  <c r="C90" i="28"/>
  <c r="L90" i="28"/>
  <c r="T90" i="28"/>
  <c r="B116" i="28"/>
  <c r="K116" i="28"/>
  <c r="S116" i="28"/>
  <c r="B141" i="28"/>
  <c r="K141" i="28"/>
  <c r="S141" i="28"/>
  <c r="I166" i="28"/>
  <c r="Q166" i="28"/>
  <c r="Y166" i="28"/>
  <c r="F192" i="28"/>
  <c r="O192" i="28"/>
  <c r="W192" i="28"/>
  <c r="W219" i="28" s="1"/>
  <c r="O12" i="20"/>
  <c r="AI180" i="20"/>
  <c r="K166" i="28"/>
  <c r="K19" i="28"/>
  <c r="O10" i="28"/>
  <c r="O13" i="28"/>
  <c r="T64" i="28"/>
  <c r="F166" i="28"/>
  <c r="G152" i="28"/>
  <c r="S217" i="28"/>
  <c r="O14" i="20"/>
  <c r="AI154" i="20"/>
  <c r="E10" i="28"/>
  <c r="N19" i="28"/>
  <c r="D90" i="28"/>
  <c r="M90" i="28"/>
  <c r="U90" i="28"/>
  <c r="C116" i="28"/>
  <c r="L116" i="28"/>
  <c r="T116" i="28"/>
  <c r="C141" i="28"/>
  <c r="L141" i="28"/>
  <c r="T141" i="28"/>
  <c r="J166" i="28"/>
  <c r="J219" i="28" s="1"/>
  <c r="R166" i="28"/>
  <c r="R219" i="28" s="1"/>
  <c r="P192" i="28"/>
  <c r="P219" i="28" s="1"/>
  <c r="X192" i="28"/>
  <c r="D17" i="22"/>
  <c r="D17" i="27"/>
  <c r="I20" i="20"/>
  <c r="O11" i="20"/>
  <c r="H19" i="28"/>
  <c r="O19" i="28" s="1"/>
  <c r="O4" i="28"/>
  <c r="I194" i="28"/>
  <c r="I169" i="28"/>
  <c r="I143" i="28"/>
  <c r="I118" i="28"/>
  <c r="I93" i="28"/>
  <c r="I67" i="28"/>
  <c r="J194" i="28"/>
  <c r="J169" i="28"/>
  <c r="J143" i="28"/>
  <c r="J118" i="28"/>
  <c r="J93" i="28"/>
  <c r="J67" i="28"/>
  <c r="K194" i="28"/>
  <c r="K169" i="28"/>
  <c r="K143" i="28"/>
  <c r="K67" i="28"/>
  <c r="K93" i="28" s="1"/>
  <c r="K118" i="28" s="1"/>
  <c r="L194" i="28"/>
  <c r="L169" i="28"/>
  <c r="L143" i="28"/>
  <c r="L67" i="28"/>
  <c r="L93" i="28" s="1"/>
  <c r="L118" i="28" s="1"/>
  <c r="N194" i="28"/>
  <c r="N169" i="28"/>
  <c r="N143" i="28"/>
  <c r="N67" i="28"/>
  <c r="N93" i="28" s="1"/>
  <c r="N118" i="28" s="1"/>
  <c r="P194" i="28"/>
  <c r="P169" i="28"/>
  <c r="P143" i="28"/>
  <c r="P67" i="28"/>
  <c r="P93" i="28" s="1"/>
  <c r="P118" i="28" s="1"/>
  <c r="Q194" i="28"/>
  <c r="Q169" i="28"/>
  <c r="Q143" i="28"/>
  <c r="Q67" i="28"/>
  <c r="Q93" i="28" s="1"/>
  <c r="Q118" i="28" s="1"/>
  <c r="R194" i="28"/>
  <c r="R169" i="28"/>
  <c r="R143" i="28"/>
  <c r="R67" i="28"/>
  <c r="R93" i="28" s="1"/>
  <c r="R118" i="28" s="1"/>
  <c r="S194" i="28"/>
  <c r="S169" i="28"/>
  <c r="S143" i="28"/>
  <c r="S67" i="28"/>
  <c r="S93" i="28" s="1"/>
  <c r="S118" i="28" s="1"/>
  <c r="U194" i="28"/>
  <c r="U169" i="28"/>
  <c r="U143" i="28"/>
  <c r="U67" i="28"/>
  <c r="U93" i="28" s="1"/>
  <c r="U118" i="28" s="1"/>
  <c r="V194" i="28"/>
  <c r="V169" i="28"/>
  <c r="V143" i="28"/>
  <c r="V67" i="28"/>
  <c r="V93" i="28" s="1"/>
  <c r="V118" i="28" s="1"/>
  <c r="W194" i="28"/>
  <c r="W169" i="28"/>
  <c r="W143" i="28"/>
  <c r="W67" i="28"/>
  <c r="W93" i="28" s="1"/>
  <c r="W118" i="28" s="1"/>
  <c r="X194" i="28"/>
  <c r="X169" i="28"/>
  <c r="X143" i="28"/>
  <c r="X67" i="28"/>
  <c r="X93" i="28" s="1"/>
  <c r="X118" i="28" s="1"/>
  <c r="Y194" i="28"/>
  <c r="Y169" i="28"/>
  <c r="Y143" i="28"/>
  <c r="Y67" i="28"/>
  <c r="Y93" i="28" s="1"/>
  <c r="Y118" i="28" s="1"/>
  <c r="G64" i="28"/>
  <c r="AI44" i="28"/>
  <c r="G90" i="28"/>
  <c r="AI70" i="28"/>
  <c r="G116" i="28"/>
  <c r="AI96" i="28"/>
  <c r="G141" i="28"/>
  <c r="AI121" i="28"/>
  <c r="AI146" i="28"/>
  <c r="G192" i="28"/>
  <c r="AI172" i="28"/>
  <c r="G217" i="28"/>
  <c r="AI197" i="28"/>
  <c r="I219" i="28"/>
  <c r="N219" i="28"/>
  <c r="Q219" i="28"/>
  <c r="Y219" i="28"/>
  <c r="AA219" i="28"/>
  <c r="AC219" i="28"/>
  <c r="AD219" i="28"/>
  <c r="AE219" i="28"/>
  <c r="AF219" i="28"/>
  <c r="AG219" i="28"/>
  <c r="H20" i="20"/>
  <c r="O20" i="20" s="1"/>
  <c r="O5" i="20"/>
  <c r="B207" i="20"/>
  <c r="C207" i="20"/>
  <c r="D207" i="20"/>
  <c r="E207" i="20"/>
  <c r="F207" i="20"/>
  <c r="G207" i="20"/>
  <c r="AI205" i="20"/>
  <c r="I207" i="20"/>
  <c r="J207" i="20"/>
  <c r="K207" i="20"/>
  <c r="L207" i="20"/>
  <c r="M207" i="20"/>
  <c r="N207" i="20"/>
  <c r="O207" i="20"/>
  <c r="P207" i="20"/>
  <c r="Q207" i="20"/>
  <c r="R207" i="20"/>
  <c r="S207" i="20"/>
  <c r="T207" i="20"/>
  <c r="U207" i="20"/>
  <c r="V207" i="20"/>
  <c r="W207" i="20"/>
  <c r="X207" i="20"/>
  <c r="Y207" i="20"/>
  <c r="AA207" i="20"/>
  <c r="AC207" i="20"/>
  <c r="AD207" i="20"/>
  <c r="AE207" i="20"/>
  <c r="AF207" i="20"/>
  <c r="AG207" i="20"/>
  <c r="G17" i="20"/>
  <c r="G18" i="20"/>
  <c r="G14" i="20"/>
  <c r="J29" i="20"/>
  <c r="J157" i="20" s="1"/>
  <c r="K29" i="20"/>
  <c r="K182" i="20" s="1"/>
  <c r="L29" i="20"/>
  <c r="L182" i="20" s="1"/>
  <c r="N29" i="20"/>
  <c r="N157" i="20" s="1"/>
  <c r="P29" i="20"/>
  <c r="P182" i="20" s="1"/>
  <c r="Q29" i="20"/>
  <c r="Q157" i="20" s="1"/>
  <c r="R29" i="20"/>
  <c r="R157" i="20" s="1"/>
  <c r="L24" i="11"/>
  <c r="G19" i="20"/>
  <c r="X157" i="20"/>
  <c r="Y182" i="20"/>
  <c r="G15" i="20"/>
  <c r="X55" i="20"/>
  <c r="X81" i="20" s="1"/>
  <c r="X106" i="20" s="1"/>
  <c r="S55" i="20"/>
  <c r="S81" i="20" s="1"/>
  <c r="S106" i="20" s="1"/>
  <c r="I131" i="20"/>
  <c r="S157" i="20"/>
  <c r="T55" i="20"/>
  <c r="T81" i="20" s="1"/>
  <c r="T106" i="20" s="1"/>
  <c r="I81" i="20"/>
  <c r="U131" i="20"/>
  <c r="T157" i="20"/>
  <c r="I182" i="20"/>
  <c r="G6" i="20"/>
  <c r="W55" i="20"/>
  <c r="W81" i="20" s="1"/>
  <c r="W106" i="20" s="1"/>
  <c r="Y131" i="20"/>
  <c r="W157" i="20"/>
  <c r="U182" i="20"/>
  <c r="G16" i="20"/>
  <c r="V131" i="20"/>
  <c r="V182" i="20"/>
  <c r="I55" i="20"/>
  <c r="U55" i="20"/>
  <c r="U81" i="20" s="1"/>
  <c r="U106" i="20" s="1"/>
  <c r="Y55" i="20"/>
  <c r="Y81" i="20" s="1"/>
  <c r="Y106" i="20" s="1"/>
  <c r="I106" i="20"/>
  <c r="S131" i="20"/>
  <c r="W131" i="20"/>
  <c r="V55" i="20"/>
  <c r="V81" i="20" s="1"/>
  <c r="V106" i="20" s="1"/>
  <c r="T131" i="20"/>
  <c r="X131" i="20"/>
  <c r="T219" i="28" l="1"/>
  <c r="M219" i="28"/>
  <c r="D219" i="28"/>
  <c r="F219" i="28"/>
  <c r="O219" i="28"/>
  <c r="AI64" i="28"/>
  <c r="AI118" i="28"/>
  <c r="C219" i="28"/>
  <c r="L219" i="28"/>
  <c r="U219" i="28"/>
  <c r="K219" i="28"/>
  <c r="X219" i="28"/>
  <c r="B219" i="28"/>
  <c r="AI116" i="28"/>
  <c r="S219" i="28"/>
  <c r="AI90" i="28"/>
  <c r="AI152" i="28"/>
  <c r="C7" i="28"/>
  <c r="C10" i="28" s="1"/>
  <c r="G166" i="28"/>
  <c r="AI166" i="28" s="1"/>
  <c r="AI192" i="28"/>
  <c r="AI141" i="28"/>
  <c r="AI207" i="20"/>
  <c r="AI217" i="28"/>
  <c r="L20" i="11"/>
  <c r="L18" i="11"/>
  <c r="N131" i="20"/>
  <c r="G10" i="20"/>
  <c r="N55" i="20"/>
  <c r="N81" i="20" s="1"/>
  <c r="N106" i="20" s="1"/>
  <c r="P131" i="20"/>
  <c r="R55" i="20"/>
  <c r="R81" i="20" s="1"/>
  <c r="R106" i="20" s="1"/>
  <c r="J131" i="20"/>
  <c r="Q182" i="20"/>
  <c r="K55" i="20"/>
  <c r="K81" i="20" s="1"/>
  <c r="K106" i="20" s="1"/>
  <c r="K157" i="20"/>
  <c r="N182" i="20"/>
  <c r="G12" i="20"/>
  <c r="K131" i="20"/>
  <c r="Q55" i="20"/>
  <c r="Q81" i="20" s="1"/>
  <c r="Q106" i="20" s="1"/>
  <c r="G8" i="20"/>
  <c r="Q131" i="20"/>
  <c r="L131" i="20"/>
  <c r="R182" i="20"/>
  <c r="R131" i="20"/>
  <c r="G9" i="20"/>
  <c r="P157" i="20"/>
  <c r="J106" i="20"/>
  <c r="J55" i="20"/>
  <c r="J81" i="20"/>
  <c r="G7" i="20"/>
  <c r="G13" i="20"/>
  <c r="L157" i="20"/>
  <c r="L55" i="20"/>
  <c r="L81" i="20" s="1"/>
  <c r="L106" i="20" s="1"/>
  <c r="J182" i="20"/>
  <c r="G11" i="20"/>
  <c r="P55" i="20"/>
  <c r="P81" i="20" s="1"/>
  <c r="P106" i="20" s="1"/>
  <c r="L26" i="11" l="1"/>
  <c r="G219" i="28"/>
  <c r="AI219" i="28"/>
  <c r="AI106"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Lisa Le Clerc</author>
  </authors>
  <commentList>
    <comment ref="C112" authorId="0" shapeId="0" xr:uid="{00000000-0006-0000-0800-000001000000}">
      <text>
        <r>
          <rPr>
            <b/>
            <sz val="9"/>
            <color indexed="81"/>
            <rFont val="Tahoma"/>
            <family val="2"/>
          </rPr>
          <t>Lisa Le Clerc:</t>
        </r>
        <r>
          <rPr>
            <sz val="9"/>
            <color indexed="81"/>
            <rFont val="Tahoma"/>
            <family val="2"/>
          </rPr>
          <t xml:space="preserve">
marmites?)</t>
        </r>
      </text>
    </comment>
    <comment ref="C122" authorId="0" shapeId="0" xr:uid="{00000000-0006-0000-0800-000002000000}">
      <text>
        <r>
          <rPr>
            <b/>
            <sz val="9"/>
            <color indexed="81"/>
            <rFont val="Tahoma"/>
            <family val="2"/>
          </rPr>
          <t>Lisa Le Clerc:</t>
        </r>
        <r>
          <rPr>
            <sz val="9"/>
            <color indexed="81"/>
            <rFont val="Tahoma"/>
            <family val="2"/>
          </rPr>
          <t xml:space="preserve">
fermeture avant cuisson? </t>
        </r>
      </text>
    </comment>
    <comment ref="C165" authorId="0" shapeId="0" xr:uid="{00000000-0006-0000-0800-000003000000}">
      <text>
        <r>
          <rPr>
            <b/>
            <sz val="9"/>
            <color indexed="81"/>
            <rFont val="Tahoma"/>
            <family val="2"/>
          </rPr>
          <t>Lisa Le Clerc:</t>
        </r>
        <r>
          <rPr>
            <sz val="9"/>
            <color indexed="81"/>
            <rFont val="Tahoma"/>
            <family val="2"/>
          </rPr>
          <t xml:space="preserve">
à mettre en commun?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Lisa Le Clerc</author>
  </authors>
  <commentList>
    <comment ref="B112" authorId="0" shapeId="0" xr:uid="{00000000-0006-0000-0900-000001000000}">
      <text>
        <r>
          <rPr>
            <b/>
            <sz val="9"/>
            <color indexed="81"/>
            <rFont val="Tahoma"/>
            <family val="2"/>
          </rPr>
          <t>Lisa Le Clerc:</t>
        </r>
        <r>
          <rPr>
            <sz val="9"/>
            <color indexed="81"/>
            <rFont val="Tahoma"/>
            <family val="2"/>
          </rPr>
          <t xml:space="preserve">
marmites?)</t>
        </r>
      </text>
    </comment>
    <comment ref="B122" authorId="0" shapeId="0" xr:uid="{00000000-0006-0000-0900-000002000000}">
      <text>
        <r>
          <rPr>
            <b/>
            <sz val="9"/>
            <color indexed="81"/>
            <rFont val="Tahoma"/>
            <family val="2"/>
          </rPr>
          <t>Lisa Le Clerc:</t>
        </r>
        <r>
          <rPr>
            <sz val="9"/>
            <color indexed="81"/>
            <rFont val="Tahoma"/>
            <family val="2"/>
          </rPr>
          <t xml:space="preserve">
fermeture avant cuisson? </t>
        </r>
      </text>
    </comment>
    <comment ref="B165" authorId="0" shapeId="0" xr:uid="{00000000-0006-0000-0900-000003000000}">
      <text>
        <r>
          <rPr>
            <b/>
            <sz val="9"/>
            <color indexed="81"/>
            <rFont val="Tahoma"/>
            <family val="2"/>
          </rPr>
          <t>Lisa Le Clerc:</t>
        </r>
        <r>
          <rPr>
            <sz val="9"/>
            <color indexed="81"/>
            <rFont val="Tahoma"/>
            <family val="2"/>
          </rPr>
          <t xml:space="preserve">
à mettre en commun?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Lisa Le Clerc</author>
  </authors>
  <commentList>
    <comment ref="B112" authorId="0" shapeId="0" xr:uid="{00000000-0006-0000-0A00-000001000000}">
      <text>
        <r>
          <rPr>
            <b/>
            <sz val="9"/>
            <color indexed="81"/>
            <rFont val="Tahoma"/>
            <family val="2"/>
          </rPr>
          <t>Lisa Le Clerc:</t>
        </r>
        <r>
          <rPr>
            <sz val="9"/>
            <color indexed="81"/>
            <rFont val="Tahoma"/>
            <family val="2"/>
          </rPr>
          <t xml:space="preserve">
marmites?)</t>
        </r>
      </text>
    </comment>
    <comment ref="B122" authorId="0" shapeId="0" xr:uid="{00000000-0006-0000-0A00-000002000000}">
      <text>
        <r>
          <rPr>
            <b/>
            <sz val="9"/>
            <color indexed="81"/>
            <rFont val="Tahoma"/>
            <family val="2"/>
          </rPr>
          <t>Lisa Le Clerc:</t>
        </r>
        <r>
          <rPr>
            <sz val="9"/>
            <color indexed="81"/>
            <rFont val="Tahoma"/>
            <family val="2"/>
          </rPr>
          <t xml:space="preserve">
fermeture avant cuisson? </t>
        </r>
      </text>
    </comment>
    <comment ref="B165" authorId="0" shapeId="0" xr:uid="{00000000-0006-0000-0A00-000003000000}">
      <text>
        <r>
          <rPr>
            <b/>
            <sz val="9"/>
            <color indexed="81"/>
            <rFont val="Tahoma"/>
            <family val="2"/>
          </rPr>
          <t>Lisa Le Clerc:</t>
        </r>
        <r>
          <rPr>
            <sz val="9"/>
            <color indexed="81"/>
            <rFont val="Tahoma"/>
            <family val="2"/>
          </rPr>
          <t xml:space="preserve">
à mettre en commun?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Lisa Le Clerc</author>
  </authors>
  <commentList>
    <comment ref="B112" authorId="0" shapeId="0" xr:uid="{00000000-0006-0000-0B00-000001000000}">
      <text>
        <r>
          <rPr>
            <b/>
            <sz val="9"/>
            <color indexed="81"/>
            <rFont val="Tahoma"/>
            <family val="2"/>
          </rPr>
          <t>Lisa Le Clerc:</t>
        </r>
        <r>
          <rPr>
            <sz val="9"/>
            <color indexed="81"/>
            <rFont val="Tahoma"/>
            <family val="2"/>
          </rPr>
          <t xml:space="preserve">
marmites?)</t>
        </r>
      </text>
    </comment>
    <comment ref="B122" authorId="0" shapeId="0" xr:uid="{00000000-0006-0000-0B00-000002000000}">
      <text>
        <r>
          <rPr>
            <b/>
            <sz val="9"/>
            <color indexed="81"/>
            <rFont val="Tahoma"/>
            <family val="2"/>
          </rPr>
          <t>Lisa Le Clerc:</t>
        </r>
        <r>
          <rPr>
            <sz val="9"/>
            <color indexed="81"/>
            <rFont val="Tahoma"/>
            <family val="2"/>
          </rPr>
          <t xml:space="preserve">
fermeture avant cuisson? </t>
        </r>
      </text>
    </comment>
    <comment ref="B165" authorId="0" shapeId="0" xr:uid="{00000000-0006-0000-0B00-000003000000}">
      <text>
        <r>
          <rPr>
            <b/>
            <sz val="9"/>
            <color indexed="81"/>
            <rFont val="Tahoma"/>
            <family val="2"/>
          </rPr>
          <t>Lisa Le Clerc:</t>
        </r>
        <r>
          <rPr>
            <sz val="9"/>
            <color indexed="81"/>
            <rFont val="Tahoma"/>
            <family val="2"/>
          </rPr>
          <t xml:space="preserve">
à mettre en commun?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Lisa Le Clerc</author>
  </authors>
  <commentList>
    <comment ref="B112" authorId="0" shapeId="0" xr:uid="{00000000-0006-0000-0C00-000001000000}">
      <text>
        <r>
          <rPr>
            <b/>
            <sz val="9"/>
            <color indexed="81"/>
            <rFont val="Tahoma"/>
            <family val="2"/>
          </rPr>
          <t>Lisa Le Clerc:</t>
        </r>
        <r>
          <rPr>
            <sz val="9"/>
            <color indexed="81"/>
            <rFont val="Tahoma"/>
            <family val="2"/>
          </rPr>
          <t xml:space="preserve">
marmites?)</t>
        </r>
      </text>
    </comment>
    <comment ref="B122" authorId="0" shapeId="0" xr:uid="{00000000-0006-0000-0C00-000002000000}">
      <text>
        <r>
          <rPr>
            <b/>
            <sz val="9"/>
            <color indexed="81"/>
            <rFont val="Tahoma"/>
            <family val="2"/>
          </rPr>
          <t>Lisa Le Clerc:</t>
        </r>
        <r>
          <rPr>
            <sz val="9"/>
            <color indexed="81"/>
            <rFont val="Tahoma"/>
            <family val="2"/>
          </rPr>
          <t xml:space="preserve">
fermeture avant cuisson? </t>
        </r>
      </text>
    </comment>
    <comment ref="B165" authorId="0" shapeId="0" xr:uid="{00000000-0006-0000-0C00-000003000000}">
      <text>
        <r>
          <rPr>
            <b/>
            <sz val="9"/>
            <color indexed="81"/>
            <rFont val="Tahoma"/>
            <family val="2"/>
          </rPr>
          <t>Lisa Le Clerc:</t>
        </r>
        <r>
          <rPr>
            <sz val="9"/>
            <color indexed="81"/>
            <rFont val="Tahoma"/>
            <family val="2"/>
          </rPr>
          <t xml:space="preserve">
à mettre en commun?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Lisa Le Clerc</author>
  </authors>
  <commentList>
    <comment ref="B112" authorId="0" shapeId="0" xr:uid="{00000000-0006-0000-0D00-000001000000}">
      <text>
        <r>
          <rPr>
            <b/>
            <sz val="9"/>
            <color indexed="81"/>
            <rFont val="Tahoma"/>
            <family val="2"/>
          </rPr>
          <t>Lisa Le Clerc:</t>
        </r>
        <r>
          <rPr>
            <sz val="9"/>
            <color indexed="81"/>
            <rFont val="Tahoma"/>
            <family val="2"/>
          </rPr>
          <t xml:space="preserve">
marmites?)</t>
        </r>
      </text>
    </comment>
    <comment ref="B122" authorId="0" shapeId="0" xr:uid="{00000000-0006-0000-0D00-000002000000}">
      <text>
        <r>
          <rPr>
            <b/>
            <sz val="9"/>
            <color indexed="81"/>
            <rFont val="Tahoma"/>
            <family val="2"/>
          </rPr>
          <t>Lisa Le Clerc:</t>
        </r>
        <r>
          <rPr>
            <sz val="9"/>
            <color indexed="81"/>
            <rFont val="Tahoma"/>
            <family val="2"/>
          </rPr>
          <t xml:space="preserve">
fermeture avant cuisson? </t>
        </r>
      </text>
    </comment>
    <comment ref="B165" authorId="0" shapeId="0" xr:uid="{00000000-0006-0000-0D00-000003000000}">
      <text>
        <r>
          <rPr>
            <b/>
            <sz val="9"/>
            <color indexed="81"/>
            <rFont val="Tahoma"/>
            <family val="2"/>
          </rPr>
          <t>Lisa Le Clerc:</t>
        </r>
        <r>
          <rPr>
            <sz val="9"/>
            <color indexed="81"/>
            <rFont val="Tahoma"/>
            <family val="2"/>
          </rPr>
          <t xml:space="preserve">
à mettre en commun?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Lisa Le Clerc</author>
  </authors>
  <commentList>
    <comment ref="B113" authorId="0" shapeId="0" xr:uid="{00000000-0006-0000-0E00-000001000000}">
      <text>
        <r>
          <rPr>
            <b/>
            <sz val="9"/>
            <color indexed="81"/>
            <rFont val="Tahoma"/>
            <family val="2"/>
          </rPr>
          <t>Lisa Le Clerc:</t>
        </r>
        <r>
          <rPr>
            <sz val="9"/>
            <color indexed="81"/>
            <rFont val="Tahoma"/>
            <family val="2"/>
          </rPr>
          <t xml:space="preserve">
marmites?)</t>
        </r>
      </text>
    </comment>
    <comment ref="B123" authorId="0" shapeId="0" xr:uid="{00000000-0006-0000-0E00-000002000000}">
      <text>
        <r>
          <rPr>
            <b/>
            <sz val="9"/>
            <color indexed="81"/>
            <rFont val="Tahoma"/>
            <family val="2"/>
          </rPr>
          <t>Lisa Le Clerc:</t>
        </r>
        <r>
          <rPr>
            <sz val="9"/>
            <color indexed="81"/>
            <rFont val="Tahoma"/>
            <family val="2"/>
          </rPr>
          <t xml:space="preserve">
fermeture avant cuisson? </t>
        </r>
      </text>
    </comment>
    <comment ref="B166" authorId="0" shapeId="0" xr:uid="{00000000-0006-0000-0E00-000003000000}">
      <text>
        <r>
          <rPr>
            <b/>
            <sz val="9"/>
            <color indexed="81"/>
            <rFont val="Tahoma"/>
            <family val="2"/>
          </rPr>
          <t>Lisa Le Clerc:</t>
        </r>
        <r>
          <rPr>
            <sz val="9"/>
            <color indexed="81"/>
            <rFont val="Tahoma"/>
            <family val="2"/>
          </rPr>
          <t xml:space="preserve">
à mettre en commun?</t>
        </r>
      </text>
    </comment>
  </commentList>
</comments>
</file>

<file path=xl/sharedStrings.xml><?xml version="1.0" encoding="utf-8"?>
<sst xmlns="http://schemas.openxmlformats.org/spreadsheetml/2006/main" count="4570" uniqueCount="705">
  <si>
    <t>Le travail par jour et par personne en heures (semaine type)</t>
  </si>
  <si>
    <t>Chefs</t>
  </si>
  <si>
    <t>Salariés</t>
  </si>
  <si>
    <t>Bénévoles</t>
  </si>
  <si>
    <t>lundi</t>
  </si>
  <si>
    <t>mardi</t>
  </si>
  <si>
    <t>mercredi</t>
  </si>
  <si>
    <t>jeudi</t>
  </si>
  <si>
    <t>vendredi</t>
  </si>
  <si>
    <t>samedi</t>
  </si>
  <si>
    <t>dimanche</t>
  </si>
  <si>
    <t>Total</t>
  </si>
  <si>
    <t>Gestion</t>
  </si>
  <si>
    <t>Total par semaine</t>
  </si>
  <si>
    <t>Total par an</t>
  </si>
  <si>
    <t xml:space="preserve">Total </t>
  </si>
  <si>
    <t xml:space="preserve">Découpe transformation </t>
  </si>
  <si>
    <t>Découpe transformation y  compris nettoyage, repartition des morceaux, colisage, gestion des analyses et partie sanitaire</t>
  </si>
  <si>
    <t>modèle : CA63</t>
  </si>
  <si>
    <t xml:space="preserve">Commercialisation des produits finis </t>
  </si>
  <si>
    <t>prise des commandes et préparation des commandes (adminsitratif et préparation physique), orgnisation des livraisons et des marchés, temps de déplacement pour livraison et temps passé sur le marché, gestion de la caisse, édition des bonsde livraisons et facutres, temps de chargement et déchargement du camion et nettoyage, communication, démarchage des clients et prospects), analyses</t>
  </si>
  <si>
    <t>salarié 1</t>
  </si>
  <si>
    <t>Hervé-Marie</t>
  </si>
  <si>
    <t>volume horaire/sem</t>
  </si>
  <si>
    <t>salarié 7</t>
  </si>
  <si>
    <t xml:space="preserve">Mathilde </t>
  </si>
  <si>
    <t>salarié 12</t>
  </si>
  <si>
    <t>salarié 2</t>
  </si>
  <si>
    <t xml:space="preserve">Pierre V. </t>
  </si>
  <si>
    <t>salarié 8</t>
  </si>
  <si>
    <t>Paul B.</t>
  </si>
  <si>
    <t>salarié 13</t>
  </si>
  <si>
    <t>Valentin</t>
  </si>
  <si>
    <t>salarié 3</t>
  </si>
  <si>
    <t>Pierre-Mick</t>
  </si>
  <si>
    <t>salarié 9</t>
  </si>
  <si>
    <t xml:space="preserve">Paul F. </t>
  </si>
  <si>
    <t>salarié 14</t>
  </si>
  <si>
    <t>salarié 4</t>
  </si>
  <si>
    <t>Fabrice</t>
  </si>
  <si>
    <t>salarié 10</t>
  </si>
  <si>
    <t>Alan Louis</t>
  </si>
  <si>
    <t>salarié 17</t>
  </si>
  <si>
    <t>Paul R.</t>
  </si>
  <si>
    <t>salarié 5</t>
  </si>
  <si>
    <t>salarié 11</t>
  </si>
  <si>
    <t xml:space="preserve">Adrien </t>
  </si>
  <si>
    <t>salarié 18</t>
  </si>
  <si>
    <t>Jean-Marc</t>
  </si>
  <si>
    <t>salarié 6</t>
  </si>
  <si>
    <t>Christelle</t>
  </si>
  <si>
    <t>salarié 19</t>
  </si>
  <si>
    <t xml:space="preserve">Claude </t>
  </si>
  <si>
    <t>nbre de semaine de fermeture du labo</t>
  </si>
  <si>
    <t>nbre de semaine avec transformation</t>
  </si>
  <si>
    <t>EARL Chozel</t>
  </si>
  <si>
    <t>Chassard et Brice</t>
  </si>
  <si>
    <t xml:space="preserve">Ferme de Braquemont </t>
  </si>
  <si>
    <t>saisonnalité des ventes</t>
  </si>
  <si>
    <t>Statut main-d'œuvre</t>
  </si>
  <si>
    <t>Chefs d'exploitation</t>
  </si>
  <si>
    <t>Bénévole</t>
  </si>
  <si>
    <t>Sous traitance/prestation</t>
  </si>
  <si>
    <t>LUNDI</t>
  </si>
  <si>
    <t>Frank</t>
  </si>
  <si>
    <t>Total /activité par jour hors sous traitance</t>
  </si>
  <si>
    <t>Elevage</t>
  </si>
  <si>
    <t>Transport abattoir et atelier découpe</t>
  </si>
  <si>
    <t>Découpe transformation, dont  :</t>
  </si>
  <si>
    <t>Nettoyage</t>
  </si>
  <si>
    <t>Répartition des morceaux</t>
  </si>
  <si>
    <t>Colisage</t>
  </si>
  <si>
    <t xml:space="preserve">Gestion des analyses </t>
  </si>
  <si>
    <t xml:space="preserve">Partie sanitaire </t>
  </si>
  <si>
    <t>Commercialisation des produits finis, dont :</t>
  </si>
  <si>
    <t xml:space="preserve">Prise des commandes </t>
  </si>
  <si>
    <t xml:space="preserve">Préparation des commandes </t>
  </si>
  <si>
    <t xml:space="preserve">Organisation des livraisons </t>
  </si>
  <si>
    <t xml:space="preserve">Organisation des marchés </t>
  </si>
  <si>
    <t>Temps passé à livrer</t>
  </si>
  <si>
    <t xml:space="preserve">Temps passé sur les marchés </t>
  </si>
  <si>
    <t>Gestion de la caisse</t>
  </si>
  <si>
    <t>Edition de bons de livraisons et factures</t>
  </si>
  <si>
    <t xml:space="preserve">Temps de chargement, déchargement du camion + nettoyage </t>
  </si>
  <si>
    <t xml:space="preserve">Démarchage des clients, prospects </t>
  </si>
  <si>
    <t>gestion des stocks</t>
  </si>
  <si>
    <t>Gestion administrative (compta et gestion du personnel)</t>
  </si>
  <si>
    <t>TOTAL LUNDI</t>
  </si>
  <si>
    <t>MARDI</t>
  </si>
  <si>
    <t>TOTAL MARDI</t>
  </si>
  <si>
    <t>MERCREDI</t>
  </si>
  <si>
    <t>TOTAL MERCREDI</t>
  </si>
  <si>
    <t>JEUDI</t>
  </si>
  <si>
    <t>TOTAL JEUDI</t>
  </si>
  <si>
    <t>VENDREDI</t>
  </si>
  <si>
    <t>TOTAL VENDREDI</t>
  </si>
  <si>
    <t>SAMEDI</t>
  </si>
  <si>
    <t>TOTAL SAMEDI</t>
  </si>
  <si>
    <t>DIMANCHE</t>
  </si>
  <si>
    <t>TOTAL DIMANCHE</t>
  </si>
  <si>
    <t>TOTAL PAR PERSONNE
 ET PAR SEMAINE</t>
  </si>
  <si>
    <t>Calculette pour déterminer les coûts kilométriques des véhicules utilisés</t>
  </si>
  <si>
    <t>dans les ateliers de production et de commercialisation de viande en circuit court</t>
  </si>
  <si>
    <t>Notice d'utilisation</t>
  </si>
  <si>
    <t>Seules les cellules en jaune sont à compléter, soit en menu déroulant, soit en saisie numérique</t>
  </si>
  <si>
    <t xml:space="preserve">Les deux onglets oranges sont à compléter </t>
  </si>
  <si>
    <t>L'onglet vert est une feuille récapitulative des résultats</t>
  </si>
  <si>
    <t>L’activité de commercialisation de viande en circuit court nécessite des transports à plusieurs étapes, qui sont sources de coûts et qu’il est important de bien estimer : </t>
  </si>
  <si>
    <t>- transport des animaux vifs pour les emmener à l’abattoir </t>
  </si>
  <si>
    <t>- transport des carcasses pour les acheminer vers l’atelier de découpe / transformation </t>
  </si>
  <si>
    <t>- transport éventuel de marchandises et fournitures </t>
  </si>
  <si>
    <t>- transport des produits vers les points de vente, livraison et autres déplacements liés à la commercialisation </t>
  </si>
  <si>
    <t>Ces différents transports peuvent être assurés par vos propres moyens avec des véhicules de l’exploitation ou en ayant recours à un prestataire. </t>
  </si>
  <si>
    <t xml:space="preserve">Ces coûts de transport sont repris dans l’outil d’analyse de rentabilité économique, mais vous devez disposer au préalable des coûts kilométriques des véhicules que vous utilisez pour ces différents transports s’ils ne sont pas réalisés par des prestataires, c'est l'objet de cette feuille de calcul. </t>
  </si>
  <si>
    <t>Munissez-vous de toutes les informations nécessaires sur les différents véhicules auxquels vous avez recours,</t>
  </si>
  <si>
    <t>CALCUL DU PRIX DE REVIENT KILOMETRIQUE DES TRANSPORTS EN VENTE DIRECTE</t>
  </si>
  <si>
    <t>VEHICULE TRANSPORT DES ANIMAUX VIFS</t>
  </si>
  <si>
    <t>nom du véhicule</t>
  </si>
  <si>
    <t>Prix de revient au km de la voiture 1:</t>
  </si>
  <si>
    <t>Prix HT véhicule (déduire reprise ou revente)</t>
  </si>
  <si>
    <t>Durée de vie prévisionnelle du véhicule (an)</t>
  </si>
  <si>
    <t xml:space="preserve">Frais kilométrique d'amortissement du véhicule: </t>
  </si>
  <si>
    <t>Nombre total de km par an (tous usages confondus)</t>
  </si>
  <si>
    <t>Consommation moyenne / 100 km</t>
  </si>
  <si>
    <t xml:space="preserve">Frais kilométrique de carburant du véhicule: </t>
  </si>
  <si>
    <t>Prix moyen du carburant HT</t>
  </si>
  <si>
    <t>Frais annuels d'entretien et pneus</t>
  </si>
  <si>
    <t>Total Voiture 1 + remorque ou van</t>
  </si>
  <si>
    <t>Frais annuels d'assurances</t>
  </si>
  <si>
    <t xml:space="preserve">Autres frais kilométrique du véhicule: </t>
  </si>
  <si>
    <t>Frais divers annuels</t>
  </si>
  <si>
    <t>Prix de revient au km de la remorque bétaillère ou van</t>
  </si>
  <si>
    <t>Prix HT bétaillère (déduire reprise ou revente)</t>
  </si>
  <si>
    <t xml:space="preserve">Frais kilométrique de la bétaillère (incluant 20% de frais divers): </t>
  </si>
  <si>
    <t>Nombre total de km par an</t>
  </si>
  <si>
    <t>(tous usages condus)</t>
  </si>
  <si>
    <t>Prix de revient au km de la voiture 2:</t>
  </si>
  <si>
    <t>Total Voiture 2 + remorque ou van</t>
  </si>
  <si>
    <t>Prix de revient au km du camion bétaillère :</t>
  </si>
  <si>
    <t>Prix de revient au km du tracteur + bétaillère:</t>
  </si>
  <si>
    <t>Puissance du tracteur</t>
  </si>
  <si>
    <t>Cout total hors MO avec carburant en €/heure de travail</t>
  </si>
  <si>
    <t>Barème d'entraide (Grand Est) à titre indicatif</t>
  </si>
  <si>
    <t>2022-2023</t>
  </si>
  <si>
    <t>2023-2024</t>
  </si>
  <si>
    <t>2024-2025</t>
  </si>
  <si>
    <t>Coût horaire du tracteur (€/h)</t>
  </si>
  <si>
    <t>Coût kilométrique du tracteur:</t>
  </si>
  <si>
    <t>tracteur de 90 ch avec boîte méca - 700 h/an</t>
  </si>
  <si>
    <t>(barème d'entraide hors main d'œuvre)</t>
  </si>
  <si>
    <t>tracteur de 110 ch - 700 h/an</t>
  </si>
  <si>
    <t>tracteur de 150 ch - 700 h/an</t>
  </si>
  <si>
    <t>Vitesse de transport moyenne (km/h)</t>
  </si>
  <si>
    <t>bétaillère 5-6 bêtes (4 m) - 200 h/an</t>
  </si>
  <si>
    <t>bétaillère 7 -8 bêtes (5,2 m 1 essieu) -200 h/an</t>
  </si>
  <si>
    <t>bétaillère 10-12 bêtes(7,10 m 2 essieux) - 200 h/an</t>
  </si>
  <si>
    <t>Bétaillère (Nbre de Bêtes ou longeur)</t>
  </si>
  <si>
    <t>Coût horaire de la bétaillère (€/h)</t>
  </si>
  <si>
    <t>Coût kilométrique de la bétaillère</t>
  </si>
  <si>
    <t>VEHICULE TRANSPORT DES CARCASSES, DE LA VIANDE ET AUTRES DEPLACEMENTS</t>
  </si>
  <si>
    <t>Prix de revient au km de la voiture 3:</t>
  </si>
  <si>
    <t>Total Voiture 1 + caisson réfrigéré</t>
  </si>
  <si>
    <t>Prix de revient au km du caisson réfrigéré ou isotherme ou de la remorque réfrigérée:</t>
  </si>
  <si>
    <t>Prix HT du caisson (déduire reprise ou revente)</t>
  </si>
  <si>
    <t>(déduction faite de subventions éventuelles)</t>
  </si>
  <si>
    <t>Prix de revient au km de la voiture 4:</t>
  </si>
  <si>
    <t>Total Voiture 2 + caisson réfrigéré</t>
  </si>
  <si>
    <t>Prix de revient au km camion frigo 1</t>
  </si>
  <si>
    <t>Prix de revient au km camion frigo 2</t>
  </si>
  <si>
    <t>Prix de revient au km autre véhicule</t>
  </si>
  <si>
    <t>VEHICULES TRANSPORT DES ANIMAUX VIFS</t>
  </si>
  <si>
    <t>Voiture 1 + remorque ou van</t>
  </si>
  <si>
    <t>Voiture 2 + remorque ou van</t>
  </si>
  <si>
    <t>Camion bétaillère</t>
  </si>
  <si>
    <t>Tracteur + bétaillère</t>
  </si>
  <si>
    <t>VEHICULES TRANSPORT DES CARCASSES, DE LA VIANDE</t>
  </si>
  <si>
    <t>Voiture 3 + caisson réfrigéré</t>
  </si>
  <si>
    <t>Voiture 4 + caisson réfrigéré</t>
  </si>
  <si>
    <t>Camion frigo 1</t>
  </si>
  <si>
    <t>Camion frigo 2</t>
  </si>
  <si>
    <t>VEHICULES AUTRES DEPLACEMENTS</t>
  </si>
  <si>
    <t>Voiture 1</t>
  </si>
  <si>
    <t>Voiture 2</t>
  </si>
  <si>
    <t>Voiture 3</t>
  </si>
  <si>
    <t>Voiture 4</t>
  </si>
  <si>
    <t>Autre véhicule</t>
  </si>
  <si>
    <t>Transport des animaux vers l'abattoir</t>
  </si>
  <si>
    <t>Coût kilométrique du véhicule</t>
  </si>
  <si>
    <t>Véhicules possibles</t>
  </si>
  <si>
    <t>Autre</t>
  </si>
  <si>
    <t>Type de véhicule utilisé</t>
  </si>
  <si>
    <t>Nombre de transports par an</t>
  </si>
  <si>
    <t xml:space="preserve">Distance abattoir aller/retour </t>
  </si>
  <si>
    <t>Frais kilométriques  (€/km)</t>
  </si>
  <si>
    <t>Frais transport animaux par l'éleveur</t>
  </si>
  <si>
    <t>gros bovins</t>
  </si>
  <si>
    <t>x</t>
  </si>
  <si>
    <t>=</t>
  </si>
  <si>
    <t>veaux</t>
  </si>
  <si>
    <t>porcs</t>
  </si>
  <si>
    <t>ovins</t>
  </si>
  <si>
    <t>caprins</t>
  </si>
  <si>
    <t>autre espèce</t>
  </si>
  <si>
    <t>ET / OU</t>
  </si>
  <si>
    <t>globalisé toutes espèces</t>
  </si>
  <si>
    <t>total</t>
  </si>
  <si>
    <t>Distance parcourue/an</t>
  </si>
  <si>
    <t>km</t>
  </si>
  <si>
    <t>Transport des carcasses vers l'atelier de découpe-transformation et/ou retour ferme</t>
  </si>
  <si>
    <t>Distance retour carcasses aller-retour</t>
  </si>
  <si>
    <t>Frais transport carcasses par l'éleveur</t>
  </si>
  <si>
    <t>Transports liés à la commercialisation</t>
  </si>
  <si>
    <t>Voiture 3 + caisson frigo</t>
  </si>
  <si>
    <t>Voiture 4 + caisson frigo</t>
  </si>
  <si>
    <t>Nom du circuit</t>
  </si>
  <si>
    <t>Nombre de fois par an</t>
  </si>
  <si>
    <t>Distance du circuit en km</t>
  </si>
  <si>
    <t>Total distance annuelle</t>
  </si>
  <si>
    <t>Frais kilométriques</t>
  </si>
  <si>
    <t>Frais de transport commercialisation par l'éleveur</t>
  </si>
  <si>
    <t>Circuit 1</t>
  </si>
  <si>
    <t>Circuit 2</t>
  </si>
  <si>
    <t>Circuit 3</t>
  </si>
  <si>
    <t>Circuit 4</t>
  </si>
  <si>
    <t>Circuit 5</t>
  </si>
  <si>
    <t>Circuit 6</t>
  </si>
  <si>
    <t>Circuit 7</t>
  </si>
  <si>
    <t>Circuit 8</t>
  </si>
  <si>
    <t>Circuit 9</t>
  </si>
  <si>
    <t>Circuit 10</t>
  </si>
  <si>
    <t>TOTAL</t>
  </si>
  <si>
    <t>Code 7003500</t>
  </si>
  <si>
    <t>Viande fraiche</t>
  </si>
  <si>
    <t>page 839</t>
  </si>
  <si>
    <t>absence de poids indiqué</t>
  </si>
  <si>
    <t>bœufs</t>
  </si>
  <si>
    <t>veau</t>
  </si>
  <si>
    <t>colis</t>
  </si>
  <si>
    <t>taille de colis</t>
  </si>
  <si>
    <t>page840</t>
  </si>
  <si>
    <t>pas de poids indiqué</t>
  </si>
  <si>
    <t>Bœufs</t>
  </si>
  <si>
    <t>Veau</t>
  </si>
  <si>
    <t>boudin</t>
  </si>
  <si>
    <t>conserves</t>
  </si>
  <si>
    <t xml:space="preserve">ville de livraison </t>
  </si>
  <si>
    <t>autre mode de livraison</t>
  </si>
  <si>
    <t>quels type de morceaux</t>
  </si>
  <si>
    <t>clients</t>
  </si>
  <si>
    <t>Difficultés recontrées et solutions mises en place</t>
  </si>
  <si>
    <t>à mettre sur le volet qualité</t>
  </si>
  <si>
    <t>Equilibre matière / Rentabiliser une carcasse de viande</t>
  </si>
  <si>
    <t>rajout de commentaires</t>
  </si>
  <si>
    <t>Perception (facile, difficile, autant l'un que l'autre selon la période de l'année)</t>
  </si>
  <si>
    <t xml:space="preserve">Pratiques mise en œuvre </t>
  </si>
  <si>
    <t>pratiques découpe</t>
  </si>
  <si>
    <t>Points de difficultés rencontrés</t>
  </si>
  <si>
    <t>Résolution des points de  difficulté</t>
  </si>
  <si>
    <t xml:space="preserve">Qui aide ? </t>
  </si>
  <si>
    <t>Points de difficultés non résolus</t>
  </si>
  <si>
    <t>pratiques transformation</t>
  </si>
  <si>
    <t>pratiques commerciliasiation</t>
  </si>
  <si>
    <t>Prix Produits Porcs et Bovins</t>
  </si>
  <si>
    <t xml:space="preserve">à faire </t>
  </si>
  <si>
    <t>Prix Produits Porcs</t>
  </si>
  <si>
    <t>Les prix en € /kg TTC</t>
  </si>
  <si>
    <t>px TTC en € par kilo</t>
  </si>
  <si>
    <t>Vente direct</t>
  </si>
  <si>
    <t>Vente intermédiaires</t>
  </si>
  <si>
    <t>Réf 
prix  
VD médian</t>
  </si>
  <si>
    <t>Réf Px moyen
 VD
mini</t>
  </si>
  <si>
    <t>Réf prix moyen VD  maxi</t>
  </si>
  <si>
    <t>PRODUITS FRAIS</t>
  </si>
  <si>
    <t>Saucisse/Chipolotas</t>
  </si>
  <si>
    <t>Sauté</t>
  </si>
  <si>
    <t>Rouelle</t>
  </si>
  <si>
    <t>Côtes</t>
  </si>
  <si>
    <t>Roti filet désossé</t>
  </si>
  <si>
    <t>Poitrine fraiche</t>
  </si>
  <si>
    <t>Filet mignon</t>
  </si>
  <si>
    <t>Caissette 10 kg</t>
  </si>
  <si>
    <t>PRODUITS CUITS</t>
  </si>
  <si>
    <t>Jambon cuits</t>
  </si>
  <si>
    <t>Boudin noir</t>
  </si>
  <si>
    <t>Pâté de campagne</t>
  </si>
  <si>
    <t>Rillettes</t>
  </si>
  <si>
    <t>Saucisson cuit</t>
  </si>
  <si>
    <t>Andouillette</t>
  </si>
  <si>
    <t>PRODUITS SECHES</t>
  </si>
  <si>
    <t>Sauccisse sèche</t>
  </si>
  <si>
    <t>Saucisson sec</t>
  </si>
  <si>
    <t>Jambon sec entier</t>
  </si>
  <si>
    <t>PRODUITS FUMES</t>
  </si>
  <si>
    <t>Poitrine fumée</t>
  </si>
  <si>
    <t>Saucisse fumée</t>
  </si>
  <si>
    <t>Prix Produits Bovins</t>
  </si>
  <si>
    <t>GENISSE de 302,50 kg carcasse</t>
  </si>
  <si>
    <t>Vente au consommateur final  au détail</t>
  </si>
  <si>
    <t>Vente au consommateur final en caissette de 10 kg</t>
  </si>
  <si>
    <t>Vente aux collectivités                 au détail</t>
  </si>
  <si>
    <t>poids carcasse animal</t>
  </si>
  <si>
    <t>Types de viande</t>
  </si>
  <si>
    <t>Poids en kg / morceau</t>
  </si>
  <si>
    <t>Prix consommateur en € TTC</t>
  </si>
  <si>
    <t>Caissettes de 10 kg en moyenne</t>
  </si>
  <si>
    <t xml:space="preserve">Prix consommateur en € TTC  </t>
  </si>
  <si>
    <t>Prix collectivité en € HT</t>
  </si>
  <si>
    <t>Bavette</t>
  </si>
  <si>
    <t>Faux filet</t>
  </si>
  <si>
    <t>Filet de bœuf</t>
  </si>
  <si>
    <t>Entrcôte</t>
  </si>
  <si>
    <t>Jarret</t>
  </si>
  <si>
    <t>Nerveux Gite (= bourguignon)</t>
  </si>
  <si>
    <t>Gîte et rond de gîte (steack haché)</t>
  </si>
  <si>
    <t>Rumsteack</t>
  </si>
  <si>
    <t>Tranche grasse (=roosbeef)</t>
  </si>
  <si>
    <t>Tranche</t>
  </si>
  <si>
    <t>Chutes de parrage (steack haché)</t>
  </si>
  <si>
    <t>Plat de côte (désossé en collectivité)</t>
  </si>
  <si>
    <t>Arraignée</t>
  </si>
  <si>
    <t>Aiguillette de rumsteack</t>
  </si>
  <si>
    <t>Aiguillette baronne (steack haché)</t>
  </si>
  <si>
    <t>TOTAL ARRIERE</t>
  </si>
  <si>
    <t>Grumeau de poitrine (pot au feu)</t>
  </si>
  <si>
    <t>Paleron</t>
  </si>
  <si>
    <t>Boîte à moelle (bourguignon)</t>
  </si>
  <si>
    <t>Macreuse</t>
  </si>
  <si>
    <t>Surprise (steack épaule)</t>
  </si>
  <si>
    <t>Collier (basse côte)</t>
  </si>
  <si>
    <t>Collier (bourguignon)</t>
  </si>
  <si>
    <t>TOTAL AVANT</t>
  </si>
  <si>
    <t>21,64 caissettes</t>
  </si>
  <si>
    <t>GLOBAL VIANDE</t>
  </si>
  <si>
    <t>Rendement viande/ carcasse</t>
  </si>
  <si>
    <t>Valorisation / kg de viande nette</t>
  </si>
  <si>
    <t>Valorisation / kg Carcasse</t>
  </si>
  <si>
    <t>Les abats</t>
  </si>
  <si>
    <t>Tripes cuisinées en kg</t>
  </si>
  <si>
    <t>Langue en ?</t>
  </si>
  <si>
    <t>Foie en kg</t>
  </si>
  <si>
    <t>TOTAL ABATS</t>
  </si>
  <si>
    <t>Le cuir</t>
  </si>
  <si>
    <t>Cuir</t>
  </si>
  <si>
    <t>VALORISATION GLOBALE</t>
  </si>
  <si>
    <t>Les charges de découpe, colissage</t>
  </si>
  <si>
    <t>En € HT</t>
  </si>
  <si>
    <t>Achat carcasse au GAEC :</t>
  </si>
  <si>
    <t xml:space="preserve">Transport bovin </t>
  </si>
  <si>
    <t>Abattage B</t>
  </si>
  <si>
    <t xml:space="preserve">Retour carcasse avec porte viande  </t>
  </si>
  <si>
    <t>Frais de laboratoire global :</t>
  </si>
  <si>
    <t>Les charges de commercialisation</t>
  </si>
  <si>
    <t>Frais global :</t>
  </si>
  <si>
    <t>Les charges de structure</t>
  </si>
  <si>
    <t xml:space="preserve">Frais global </t>
  </si>
  <si>
    <t>La main d'œuvre exploitant</t>
  </si>
  <si>
    <t xml:space="preserve">
</t>
  </si>
  <si>
    <t>TOTAL DES CHARGES</t>
  </si>
  <si>
    <t>Charges / kg de viande nette</t>
  </si>
  <si>
    <t>Charges / kg Carcasse</t>
  </si>
  <si>
    <t>MARGE NETTE</t>
  </si>
  <si>
    <t>Marge nette / kg de viande nette</t>
  </si>
  <si>
    <t>Marge nette / kg Carcasse</t>
  </si>
  <si>
    <t>Circuits de vente</t>
  </si>
  <si>
    <t>Clients (noms si pros)</t>
  </si>
  <si>
    <t xml:space="preserve">Part Particulier </t>
  </si>
  <si>
    <t xml:space="preserve">Part client Professionnel </t>
  </si>
  <si>
    <t>Nb moy. circ. / éleveur</t>
  </si>
  <si>
    <t>A la ferme</t>
  </si>
  <si>
    <t>Marché</t>
  </si>
  <si>
    <t>Magasin à la ferme</t>
  </si>
  <si>
    <t>LAD (Livraison à domicile)</t>
  </si>
  <si>
    <t>Autres (foires, salons..)</t>
  </si>
  <si>
    <t>Paniers (Amap...)</t>
  </si>
  <si>
    <t>Magasin producteur "commun" dt click &amp; collect (drive)</t>
  </si>
  <si>
    <t>A distance (e-com, casier)</t>
  </si>
  <si>
    <t>BCT</t>
  </si>
  <si>
    <t>Restau coll</t>
  </si>
  <si>
    <t>Restau com</t>
  </si>
  <si>
    <t>expl : panier sympa de St Flour (cf p21 doc compta)</t>
  </si>
  <si>
    <t>type circuit</t>
  </si>
  <si>
    <t>lieu</t>
  </si>
  <si>
    <t>Nombre</t>
  </si>
  <si>
    <t>Nbre semaine de vente/an</t>
  </si>
  <si>
    <t>km aller</t>
  </si>
  <si>
    <t>type de véhicule</t>
  </si>
  <si>
    <t xml:space="preserve">jour </t>
  </si>
  <si>
    <t>km aller/ferme</t>
  </si>
  <si>
    <t>nbre semaines dans l'année</t>
  </si>
  <si>
    <t>nbre de salariés/exploitant</t>
  </si>
  <si>
    <t>heure départ exploitation</t>
  </si>
  <si>
    <t>heure arrivée exploitation</t>
  </si>
  <si>
    <t>véhicle utilisé</t>
  </si>
  <si>
    <t>Ferme</t>
  </si>
  <si>
    <t>marché 1</t>
  </si>
  <si>
    <t>marché</t>
  </si>
  <si>
    <t>marché 2</t>
  </si>
  <si>
    <t>Magasins</t>
  </si>
  <si>
    <t>marché 3</t>
  </si>
  <si>
    <t>Point de vente collectif</t>
  </si>
  <si>
    <t>y compris boulanger, épicerie</t>
  </si>
  <si>
    <t>marché 4</t>
  </si>
  <si>
    <t>Tournée</t>
  </si>
  <si>
    <t>marché 5</t>
  </si>
  <si>
    <t>Salons et Foires</t>
  </si>
  <si>
    <t>marché 6</t>
  </si>
  <si>
    <t>Drive Aurillac</t>
  </si>
  <si>
    <t>marché 7</t>
  </si>
  <si>
    <t>Drive Murat</t>
  </si>
  <si>
    <t>marché 8</t>
  </si>
  <si>
    <t>20 min</t>
  </si>
  <si>
    <t>Drive Prunet</t>
  </si>
  <si>
    <t>marché 9</t>
  </si>
  <si>
    <t>Producteurs fermiers à Saint Chély d'Apcher</t>
  </si>
  <si>
    <t>marché 10</t>
  </si>
  <si>
    <t xml:space="preserve">Boucherie </t>
  </si>
  <si>
    <t> boucherie bio, sur Bordeaux.</t>
  </si>
  <si>
    <t>marché 11</t>
  </si>
  <si>
    <t>marché 12</t>
  </si>
  <si>
    <t>Prix de revient -Process n°1</t>
  </si>
  <si>
    <t>3 process retenu, choisi par l'éleveur</t>
  </si>
  <si>
    <t>Process retenu</t>
  </si>
  <si>
    <t xml:space="preserve">un de la liste </t>
  </si>
  <si>
    <t>RAPPEL : ont été retenus  pour l'étude</t>
  </si>
  <si>
    <t>prix de revient</t>
  </si>
  <si>
    <t>decoupe</t>
  </si>
  <si>
    <t>haché salé (vrac+saucisses)</t>
  </si>
  <si>
    <t>stérilisé (Lisa)</t>
  </si>
  <si>
    <t>Haché salé ou assaisonné (saucisses ou vrac avec ou sans épices) (Lisa)</t>
  </si>
  <si>
    <t>charcuterie cuite : jambon cuit, rillettes (Léa)</t>
  </si>
  <si>
    <t>Séché: jambon sec et saucisson sec (Christelle)</t>
  </si>
  <si>
    <t>par kilo transformé</t>
  </si>
  <si>
    <t>X</t>
  </si>
  <si>
    <t>charge de découpe</t>
  </si>
  <si>
    <t>(cout matière première viande)</t>
  </si>
  <si>
    <t xml:space="preserve">veaux </t>
  </si>
  <si>
    <t>charges opérationnelles</t>
  </si>
  <si>
    <t>porc charcutier</t>
  </si>
  <si>
    <t>matériel utilisé pour  ce process</t>
  </si>
  <si>
    <t>truie</t>
  </si>
  <si>
    <t>charges de structure atelier</t>
  </si>
  <si>
    <t>coût du travail</t>
  </si>
  <si>
    <t>charges de commercialisation</t>
  </si>
  <si>
    <t>avec clés de répartition</t>
  </si>
  <si>
    <t>cout de la derniere maintenance</t>
  </si>
  <si>
    <t>cout d'entretien du matériel utilisé</t>
  </si>
  <si>
    <t>total prix de revient</t>
  </si>
  <si>
    <t>cout de la dernière maintenance des matériels utilisés</t>
  </si>
  <si>
    <r>
      <t xml:space="preserve">prix de vente  moyen du produit </t>
    </r>
    <r>
      <rPr>
        <b/>
        <sz val="11"/>
        <color theme="1"/>
        <rFont val="Calibri"/>
        <family val="2"/>
        <scheme val="minor"/>
      </rPr>
      <t>HT</t>
    </r>
  </si>
  <si>
    <t>si une recette</t>
  </si>
  <si>
    <t xml:space="preserve">nbre kilos utilisés </t>
  </si>
  <si>
    <t>choix 1 : sur l'année</t>
  </si>
  <si>
    <t>choix 2 : sur la recette</t>
  </si>
  <si>
    <t>nbre de fois que la recette est effectuée</t>
  </si>
  <si>
    <t>choix 2 : sur la semaine</t>
  </si>
  <si>
    <t>nbre de semaine de transformation</t>
  </si>
  <si>
    <t>Charges opérationnelles</t>
  </si>
  <si>
    <t>voir la recette</t>
  </si>
  <si>
    <t>nom de l'ingrédient</t>
  </si>
  <si>
    <t xml:space="preserve">quantité utilisée </t>
  </si>
  <si>
    <t>g ou kilo</t>
  </si>
  <si>
    <t>prix unitaire</t>
  </si>
  <si>
    <t>Haché salé</t>
  </si>
  <si>
    <t>Stérilisé</t>
  </si>
  <si>
    <t>Haché salé épicé</t>
  </si>
  <si>
    <t>jambon cuit</t>
  </si>
  <si>
    <t>Jambon sec</t>
  </si>
  <si>
    <t>saucisson sec</t>
  </si>
  <si>
    <t>ingredient 1</t>
  </si>
  <si>
    <t>prendre les dernières factures</t>
  </si>
  <si>
    <t>ingredient 2</t>
  </si>
  <si>
    <t>ingredient 3</t>
  </si>
  <si>
    <t>ingredient 4</t>
  </si>
  <si>
    <t>ingredient 5</t>
  </si>
  <si>
    <t>ingredient 6</t>
  </si>
  <si>
    <t>ingredient 7</t>
  </si>
  <si>
    <t>l</t>
  </si>
  <si>
    <t>ingredient 8</t>
  </si>
  <si>
    <t>ingredient 9</t>
  </si>
  <si>
    <t>ingredient 10</t>
  </si>
  <si>
    <t>ingredient 11</t>
  </si>
  <si>
    <t>emballage 1</t>
  </si>
  <si>
    <t>emballage 2</t>
  </si>
  <si>
    <t>emballage 3</t>
  </si>
  <si>
    <t>emballage 4</t>
  </si>
  <si>
    <t>anlayse 1</t>
  </si>
  <si>
    <t>anlayse 2</t>
  </si>
  <si>
    <t>anlayse 3</t>
  </si>
  <si>
    <t>anlayse 4</t>
  </si>
  <si>
    <t>anlayse 5</t>
  </si>
  <si>
    <t>emballages 1</t>
  </si>
  <si>
    <t>emballages 2</t>
  </si>
  <si>
    <t>emballages 3</t>
  </si>
  <si>
    <t>emballages 4</t>
  </si>
  <si>
    <t>emballages 5</t>
  </si>
  <si>
    <t>emballages 6</t>
  </si>
  <si>
    <t>emballages 7</t>
  </si>
  <si>
    <t>emballages 8</t>
  </si>
  <si>
    <t>emballages 9</t>
  </si>
  <si>
    <t>autres</t>
  </si>
  <si>
    <t xml:space="preserve">total charges opérationnelles </t>
  </si>
  <si>
    <t>total charges opérationnelles par kilo transformé</t>
  </si>
  <si>
    <t>total/kg transformé</t>
  </si>
  <si>
    <t>etapes possibles : stockage, découpe, préparation de recette, conditionnement, vente</t>
  </si>
  <si>
    <t>matériel utilisé spécifiquement pour la recette</t>
  </si>
  <si>
    <t>non du matériel</t>
  </si>
  <si>
    <t>précision sur le type matériel (puissance)</t>
  </si>
  <si>
    <t>Nombre (si pertinent)</t>
  </si>
  <si>
    <t>Etape</t>
  </si>
  <si>
    <t>matériel spécifique</t>
  </si>
  <si>
    <t xml:space="preserve">matériel partagé </t>
  </si>
  <si>
    <t>préciser les recettes</t>
  </si>
  <si>
    <t>matériel commun</t>
  </si>
  <si>
    <t>valeur amortissement totale</t>
  </si>
  <si>
    <t>matériel 1</t>
  </si>
  <si>
    <t>Rail (carcasse pendue)</t>
  </si>
  <si>
    <t>stockage</t>
  </si>
  <si>
    <t>matériel 2</t>
  </si>
  <si>
    <t>table de découpe</t>
  </si>
  <si>
    <t>Découpe</t>
  </si>
  <si>
    <t>matériel 3</t>
  </si>
  <si>
    <t>table de préparation</t>
  </si>
  <si>
    <t>matériel 4</t>
  </si>
  <si>
    <t>table multi-usage</t>
  </si>
  <si>
    <t>matériel 5</t>
  </si>
  <si>
    <t>couteaux</t>
  </si>
  <si>
    <t>matériel 6</t>
  </si>
  <si>
    <t>planche à découper</t>
  </si>
  <si>
    <t>matériel 7</t>
  </si>
  <si>
    <t>protection</t>
  </si>
  <si>
    <t>matériel 8</t>
  </si>
  <si>
    <t>vêtement de travail</t>
  </si>
  <si>
    <t>matériel 9</t>
  </si>
  <si>
    <t>Scie</t>
  </si>
  <si>
    <t>matériel 10</t>
  </si>
  <si>
    <t>chariot à glissières</t>
  </si>
  <si>
    <t>commun</t>
  </si>
  <si>
    <t>matériel 11</t>
  </si>
  <si>
    <t>balances</t>
  </si>
  <si>
    <t>Préparation de recette</t>
  </si>
  <si>
    <t>matériel 12</t>
  </si>
  <si>
    <t xml:space="preserve">pelles doseuses </t>
  </si>
  <si>
    <t>matériel 13</t>
  </si>
  <si>
    <t>bacs</t>
  </si>
  <si>
    <t>matériel 14</t>
  </si>
  <si>
    <t>bacs à déchets (os, couennes, nerfs,parure)</t>
  </si>
  <si>
    <t>matériel 15</t>
  </si>
  <si>
    <t>caisses plastiques pour jambon issu de découpe</t>
  </si>
  <si>
    <t>matériel 16</t>
  </si>
  <si>
    <t>bacs hermétiques fermés (légumes)</t>
  </si>
  <si>
    <t>matériel 17</t>
  </si>
  <si>
    <t>hachoir</t>
  </si>
  <si>
    <t>matériel 18</t>
  </si>
  <si>
    <t>cutter</t>
  </si>
  <si>
    <t>matériel 19</t>
  </si>
  <si>
    <t>Mélangeur</t>
  </si>
  <si>
    <t>matériel 20</t>
  </si>
  <si>
    <t>Table Poussoir</t>
  </si>
  <si>
    <t>X (saucisses)</t>
  </si>
  <si>
    <t>matériel 21</t>
  </si>
  <si>
    <t>Poussoir</t>
  </si>
  <si>
    <t>matériel 22</t>
  </si>
  <si>
    <t>Poussoir portionneur</t>
  </si>
  <si>
    <t>matériel 27</t>
  </si>
  <si>
    <t>spé légume pour épluchage, parage, nettoyage, désinfection, rinçage, égouttage</t>
  </si>
  <si>
    <t>matériel 28</t>
  </si>
  <si>
    <t>matériel pour ébouillanter et faire refroidir les légumes</t>
  </si>
  <si>
    <t>matériel 29</t>
  </si>
  <si>
    <t>Louche</t>
  </si>
  <si>
    <t>matériel 30</t>
  </si>
  <si>
    <t>Sertisseuse</t>
  </si>
  <si>
    <t>ou mettre?</t>
  </si>
  <si>
    <t>matériel 31</t>
  </si>
  <si>
    <t>Cellule EFC</t>
  </si>
  <si>
    <t>x ?</t>
  </si>
  <si>
    <t>matériel 32</t>
  </si>
  <si>
    <t>étuve</t>
  </si>
  <si>
    <t>séchage</t>
  </si>
  <si>
    <t>matériel 33</t>
  </si>
  <si>
    <t>Four</t>
  </si>
  <si>
    <t>matériel 34</t>
  </si>
  <si>
    <t>Fourneau</t>
  </si>
  <si>
    <t>matériel 35</t>
  </si>
  <si>
    <t>Four vapeur</t>
  </si>
  <si>
    <t>matériel 36</t>
  </si>
  <si>
    <t>Four ventilé</t>
  </si>
  <si>
    <t>matériel 37</t>
  </si>
  <si>
    <t>Piano</t>
  </si>
  <si>
    <t>$</t>
  </si>
  <si>
    <t>matériel 38</t>
  </si>
  <si>
    <t>Autoclave manuel</t>
  </si>
  <si>
    <t>matériel 39</t>
  </si>
  <si>
    <t>Autoclave avec pompe de recyclage, système de régulation, enregistrement à disque</t>
  </si>
  <si>
    <t>matériel 40</t>
  </si>
  <si>
    <t>Marmite</t>
  </si>
  <si>
    <t>matériel 41</t>
  </si>
  <si>
    <t>Moules</t>
  </si>
  <si>
    <t>matériel 42</t>
  </si>
  <si>
    <t xml:space="preserve">Pompe à saler </t>
  </si>
  <si>
    <t>matériel 43</t>
  </si>
  <si>
    <t xml:space="preserve">Injecteuse </t>
  </si>
  <si>
    <t>matériel 44</t>
  </si>
  <si>
    <t>Barrate</t>
  </si>
  <si>
    <t>matériel 45</t>
  </si>
  <si>
    <t>Batteur</t>
  </si>
  <si>
    <t>matériel 46</t>
  </si>
  <si>
    <t>bac desalage des boyaux</t>
  </si>
  <si>
    <t>matériel 47</t>
  </si>
  <si>
    <t>coupe légumes</t>
  </si>
  <si>
    <t>matériel 48</t>
  </si>
  <si>
    <t>ouvre boite</t>
  </si>
  <si>
    <t>matériel 49</t>
  </si>
  <si>
    <t>batterie de cuisine</t>
  </si>
  <si>
    <t>matériel 50</t>
  </si>
  <si>
    <t>sauteuse</t>
  </si>
  <si>
    <t>matériel 51</t>
  </si>
  <si>
    <t>ciseaux</t>
  </si>
  <si>
    <t>matériel 52</t>
  </si>
  <si>
    <t>cadre à sceller pour machine sous vide</t>
  </si>
  <si>
    <t>matériel 53</t>
  </si>
  <si>
    <t>pinces de service 1</t>
  </si>
  <si>
    <t>matériel 54</t>
  </si>
  <si>
    <t>pelles doseuses 1</t>
  </si>
  <si>
    <t>matériel 55</t>
  </si>
  <si>
    <t>incorporation d'ingrédients (noix, fromage)</t>
  </si>
  <si>
    <t>matériel 56</t>
  </si>
  <si>
    <t>matériel d'égouttage</t>
  </si>
  <si>
    <t>égouttage</t>
  </si>
  <si>
    <t>matériel 57</t>
  </si>
  <si>
    <t>séchoir à ventilation permanente</t>
  </si>
  <si>
    <t>matériel 58</t>
  </si>
  <si>
    <t>séchoir à ventilation alternée</t>
  </si>
  <si>
    <t>matériel 59</t>
  </si>
  <si>
    <t>trancheuse</t>
  </si>
  <si>
    <t>Conditionnement</t>
  </si>
  <si>
    <t>matériel 60</t>
  </si>
  <si>
    <t>clipseuse manuelle</t>
  </si>
  <si>
    <t>matériel 61</t>
  </si>
  <si>
    <t>clippeuse à saucisse</t>
  </si>
  <si>
    <t>matériel 62</t>
  </si>
  <si>
    <t>capsuleuse</t>
  </si>
  <si>
    <t>matériel 63</t>
  </si>
  <si>
    <t>ensacheuse</t>
  </si>
  <si>
    <t>matériel 64</t>
  </si>
  <si>
    <t>Machine sous vide</t>
  </si>
  <si>
    <t>matériel 65</t>
  </si>
  <si>
    <t>sacs  (emballage = intrant à remonter en charge opé ? Il me semble qu'on avait évoqué l'idée d'identifier les coûts unitaires des différents conditionnements sur la base de la dernière facture. Relevé de prix à dissocier de la liste du matériel ?)</t>
  </si>
  <si>
    <t>matériel 66</t>
  </si>
  <si>
    <t>Récipients</t>
  </si>
  <si>
    <t>matériel 67</t>
  </si>
  <si>
    <t>Balance étiqueteuse</t>
  </si>
  <si>
    <t>matériel 68</t>
  </si>
  <si>
    <t>saloir</t>
  </si>
  <si>
    <t>salage</t>
  </si>
  <si>
    <t>matériel 69</t>
  </si>
  <si>
    <t>Chambre froide carcasse</t>
  </si>
  <si>
    <t>matériel 70</t>
  </si>
  <si>
    <t>Salle de transformation froide ou de conditionnement</t>
  </si>
  <si>
    <t>matériel 71</t>
  </si>
  <si>
    <t>Cellule de refroidissement ou congélateur</t>
  </si>
  <si>
    <t>matériel 72</t>
  </si>
  <si>
    <t>Chambre froide produits finis</t>
  </si>
  <si>
    <t>matériel 73</t>
  </si>
  <si>
    <t>Congélateur</t>
  </si>
  <si>
    <t>matériel 74</t>
  </si>
  <si>
    <t>cellule de surgélation</t>
  </si>
  <si>
    <t>total matériel spécifique par kilo transformé</t>
  </si>
  <si>
    <t>matériel commun(charges de structure)</t>
  </si>
  <si>
    <t>Présence dans le laboratoire (O/N)</t>
  </si>
  <si>
    <t>Utilisé dans le process</t>
  </si>
  <si>
    <t>placard mural</t>
  </si>
  <si>
    <t>meuble bas</t>
  </si>
  <si>
    <t xml:space="preserve">plonge </t>
  </si>
  <si>
    <t>lave-mains</t>
  </si>
  <si>
    <t>étagères (labo)</t>
  </si>
  <si>
    <t>étagères (magasin de vente)</t>
  </si>
  <si>
    <t>vitrine réfrigérée</t>
  </si>
  <si>
    <t>poubelles</t>
  </si>
  <si>
    <t xml:space="preserve">désinsectiseur </t>
  </si>
  <si>
    <t>film de scellement</t>
  </si>
  <si>
    <t>frigo</t>
  </si>
  <si>
    <t>cellule de cuisson</t>
  </si>
  <si>
    <t>cellule de refroidissement/surgélation</t>
  </si>
  <si>
    <t xml:space="preserve">cellule de fumage </t>
  </si>
  <si>
    <t>matériel 24</t>
  </si>
  <si>
    <t>matériel 25</t>
  </si>
  <si>
    <t>matériel 26</t>
  </si>
  <si>
    <t>total matériel spécifique par kilo  total transformé</t>
  </si>
  <si>
    <t>charges de commercialisation à rajouter</t>
  </si>
  <si>
    <r>
      <t xml:space="preserve">prix de vente  moyen du produit </t>
    </r>
    <r>
      <rPr>
        <b/>
        <sz val="11"/>
        <color theme="1"/>
        <rFont val="Calibri"/>
        <family val="2"/>
        <scheme val="minor"/>
      </rPr>
      <t xml:space="preserve">HT : </t>
    </r>
  </si>
  <si>
    <t>montant total / par recette</t>
  </si>
  <si>
    <t>montant total / par an</t>
  </si>
  <si>
    <t>montant total / par kg carcasse</t>
  </si>
  <si>
    <t>montant total / par kg transformé</t>
  </si>
  <si>
    <t>montant total / par kg fini</t>
  </si>
  <si>
    <t>3 produits en tout (pour les élevages bovins ou mixtes)</t>
  </si>
  <si>
    <t xml:space="preserve">  le produit dont l'éleveur est le plus fière</t>
  </si>
  <si>
    <t xml:space="preserve">  un produit de découpe</t>
  </si>
  <si>
    <t>PROCESS ETUDIE</t>
  </si>
  <si>
    <t>A entourer</t>
  </si>
  <si>
    <t>Transport</t>
  </si>
  <si>
    <t>Transfo</t>
  </si>
  <si>
    <t>Vente</t>
  </si>
  <si>
    <t>Process étudié</t>
  </si>
  <si>
    <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</si>
</sst>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 #,##0.00\ &quot;€&quot;_-;\-* #,##0.00\ &quot;€&quot;_-;_-* &quot;-&quot;??\ &quot;€&quot;_-;_-@_-"/>
    <numFmt numFmtId="164" formatCode="_-* #,##0.00\ _€_-;\-* #,##0.00\ _€_-;_-* &quot;-&quot;??\ _€_-;_-@_-"/>
    <numFmt numFmtId="165" formatCode="0.0"/>
    <numFmt numFmtId="166" formatCode="#,##0.00\ &quot;h&quot;;\-#,##0.00\ _€"/>
    <numFmt numFmtId="167" formatCode="0.000"/>
    <numFmt numFmtId="168" formatCode="_-* #,##0.00\ [$€-40C]_-;\-* #,##0.00\ [$€-40C]_-;_-* &quot;-&quot;??\ [$€-40C]_-;_-@_-"/>
    <numFmt numFmtId="169" formatCode="#,##0.00\ &quot;€&quot;"/>
    <numFmt numFmtId="170" formatCode="#,##0\ &quot;€&quot;"/>
    <numFmt numFmtId="171" formatCode="#,##0.00\ _€"/>
    <numFmt numFmtId="172" formatCode="_-* #,##0\ &quot;€&quot;_-;\-* #,##0\ &quot;€&quot;_-;_-* &quot;-&quot;??\ &quot;€&quot;_-;_-@_-"/>
  </numFmts>
  <fonts count="70"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12"/>
      <color rgb="FFFF0000"/>
      <name val="Calibri"/>
      <family val="2"/>
      <scheme val="minor"/>
    </font>
    <font>
      <b/>
      <sz val="9"/>
      <color rgb="FFFF0000"/>
      <name val="Calibri"/>
      <family val="2"/>
      <scheme val="minor"/>
    </font>
    <font>
      <sz val="8"/>
      <color theme="1"/>
      <name val="Calibri"/>
      <family val="2"/>
      <scheme val="minor"/>
    </font>
    <font>
      <sz val="14"/>
      <name val="Arial"/>
      <family val="2"/>
    </font>
    <font>
      <sz val="10"/>
      <name val="Arial"/>
      <family val="2"/>
    </font>
    <font>
      <sz val="9"/>
      <name val="Arial"/>
      <family val="2"/>
    </font>
    <font>
      <b/>
      <sz val="9"/>
      <name val="Arial"/>
      <family val="2"/>
    </font>
    <font>
      <b/>
      <sz val="11"/>
      <name val="Arial"/>
      <family val="2"/>
    </font>
    <font>
      <b/>
      <sz val="12"/>
      <name val="Arial"/>
      <family val="2"/>
    </font>
    <font>
      <i/>
      <sz val="9"/>
      <name val="Arial"/>
      <family val="2"/>
    </font>
    <font>
      <b/>
      <i/>
      <sz val="9"/>
      <name val="Arial"/>
      <family val="2"/>
    </font>
    <font>
      <b/>
      <sz val="10"/>
      <name val="Arial"/>
      <family val="2"/>
    </font>
    <font>
      <sz val="10"/>
      <color rgb="FFFF0000"/>
      <name val="Arial"/>
      <family val="2"/>
    </font>
    <font>
      <i/>
      <sz val="10"/>
      <name val="Arial"/>
      <family val="2"/>
    </font>
    <font>
      <sz val="8"/>
      <name val="Calibri"/>
      <family val="2"/>
      <scheme val="minor"/>
    </font>
    <font>
      <b/>
      <sz val="10"/>
      <color theme="1"/>
      <name val="Calibri"/>
      <family val="2"/>
      <scheme val="minor"/>
    </font>
    <font>
      <sz val="10"/>
      <color theme="1"/>
      <name val="Calibri"/>
      <family val="2"/>
      <scheme val="minor"/>
    </font>
    <font>
      <b/>
      <sz val="8"/>
      <color theme="1"/>
      <name val="Calibri"/>
      <family val="2"/>
      <scheme val="minor"/>
    </font>
    <font>
      <b/>
      <u/>
      <sz val="14"/>
      <color theme="0"/>
      <name val="Calibri"/>
      <family val="2"/>
      <scheme val="minor"/>
    </font>
    <font>
      <b/>
      <sz val="12"/>
      <color theme="1"/>
      <name val="Calibri"/>
      <family val="2"/>
      <scheme val="minor"/>
    </font>
    <font>
      <sz val="9"/>
      <color theme="1"/>
      <name val="Arial"/>
      <family val="2"/>
    </font>
    <font>
      <b/>
      <sz val="11"/>
      <color theme="1"/>
      <name val="Arial"/>
      <family val="2"/>
    </font>
    <font>
      <b/>
      <sz val="9"/>
      <color theme="1"/>
      <name val="Arial"/>
      <family val="2"/>
    </font>
    <font>
      <i/>
      <sz val="9"/>
      <color theme="1"/>
      <name val="Arial"/>
      <family val="2"/>
    </font>
    <font>
      <b/>
      <i/>
      <sz val="9"/>
      <color theme="1"/>
      <name val="Arial"/>
      <family val="2"/>
    </font>
    <font>
      <i/>
      <sz val="11"/>
      <color theme="1"/>
      <name val="Calibri"/>
      <family val="2"/>
      <scheme val="minor"/>
    </font>
    <font>
      <b/>
      <i/>
      <sz val="11"/>
      <color theme="1"/>
      <name val="Calibri"/>
      <family val="2"/>
      <scheme val="minor"/>
    </font>
    <font>
      <b/>
      <sz val="14"/>
      <name val="Arial"/>
      <family val="2"/>
    </font>
    <font>
      <b/>
      <u/>
      <sz val="10"/>
      <name val="Arial"/>
      <family val="2"/>
    </font>
    <font>
      <sz val="10"/>
      <name val="MS Sans Serif"/>
      <family val="2"/>
    </font>
    <font>
      <b/>
      <sz val="9"/>
      <color indexed="81"/>
      <name val="Tahoma"/>
      <family val="2"/>
    </font>
    <font>
      <sz val="9"/>
      <color indexed="81"/>
      <name val="Tahoma"/>
      <family val="2"/>
    </font>
    <font>
      <b/>
      <u/>
      <sz val="14"/>
      <color theme="1"/>
      <name val="Calibri"/>
      <family val="2"/>
      <scheme val="minor"/>
    </font>
    <font>
      <b/>
      <u/>
      <sz val="8"/>
      <color theme="1"/>
      <name val="Calibri"/>
      <family val="2"/>
      <scheme val="minor"/>
    </font>
    <font>
      <b/>
      <sz val="8"/>
      <color theme="0"/>
      <name val="Calibri"/>
      <family val="2"/>
      <scheme val="minor"/>
    </font>
    <font>
      <b/>
      <sz val="11"/>
      <color rgb="FFFF0000"/>
      <name val="Calibri"/>
      <family val="2"/>
      <scheme val="minor"/>
    </font>
    <font>
      <b/>
      <sz val="11"/>
      <name val="Calibri"/>
      <family val="2"/>
      <scheme val="minor"/>
    </font>
    <font>
      <b/>
      <sz val="11"/>
      <color theme="0"/>
      <name val="Calibri"/>
      <family val="2"/>
      <scheme val="minor"/>
    </font>
    <font>
      <b/>
      <sz val="9"/>
      <color rgb="FFFF0000"/>
      <name val="Arial"/>
      <family val="2"/>
    </font>
    <font>
      <sz val="9"/>
      <color rgb="FFFF0000"/>
      <name val="Arial"/>
      <family val="2"/>
    </font>
    <font>
      <b/>
      <u/>
      <sz val="14"/>
      <color rgb="FF00B050"/>
      <name val="Calibri"/>
      <family val="2"/>
      <scheme val="minor"/>
    </font>
    <font>
      <sz val="11"/>
      <color rgb="FF00B050"/>
      <name val="Calibri"/>
      <family val="2"/>
      <scheme val="minor"/>
    </font>
    <font>
      <b/>
      <u/>
      <sz val="14"/>
      <name val="Calibri"/>
      <family val="2"/>
      <scheme val="minor"/>
    </font>
    <font>
      <sz val="9"/>
      <color theme="4"/>
      <name val="Arial"/>
      <family val="2"/>
    </font>
    <font>
      <b/>
      <u/>
      <sz val="14"/>
      <color rgb="FFFF0000"/>
      <name val="Calibri"/>
      <family val="2"/>
      <scheme val="minor"/>
    </font>
    <font>
      <sz val="9"/>
      <color theme="0"/>
      <name val="Arial"/>
      <family val="2"/>
    </font>
    <font>
      <sz val="14"/>
      <color theme="1"/>
      <name val="Arial"/>
      <family val="2"/>
    </font>
    <font>
      <sz val="14"/>
      <color theme="1"/>
      <name val="Calibri"/>
      <family val="2"/>
      <scheme val="minor"/>
    </font>
    <font>
      <sz val="14"/>
      <color theme="4"/>
      <name val="Arial"/>
      <family val="2"/>
    </font>
    <font>
      <b/>
      <sz val="14"/>
      <color theme="1"/>
      <name val="Arial"/>
      <family val="2"/>
    </font>
    <font>
      <sz val="14"/>
      <color rgb="FFFF0000"/>
      <name val="Arial"/>
      <family val="2"/>
    </font>
    <font>
      <sz val="11"/>
      <name val="Calibri"/>
      <family val="2"/>
      <scheme val="minor"/>
    </font>
    <font>
      <sz val="10"/>
      <color theme="1"/>
      <name val="Arial"/>
      <family val="2"/>
    </font>
    <font>
      <b/>
      <sz val="11"/>
      <color theme="4"/>
      <name val="Calibri"/>
      <family val="2"/>
      <scheme val="minor"/>
    </font>
    <font>
      <i/>
      <sz val="11"/>
      <color theme="4"/>
      <name val="Calibri"/>
      <family val="2"/>
      <scheme val="minor"/>
    </font>
    <font>
      <i/>
      <sz val="10"/>
      <color theme="4"/>
      <name val="Roboto"/>
    </font>
    <font>
      <b/>
      <sz val="10"/>
      <color rgb="FFC00000"/>
      <name val="Arial"/>
      <family val="2"/>
    </font>
    <font>
      <b/>
      <i/>
      <sz val="10"/>
      <color rgb="FFFF0000"/>
      <name val="Arial"/>
      <family val="2"/>
    </font>
    <font>
      <u/>
      <sz val="11"/>
      <color theme="10"/>
      <name val="Calibri"/>
      <family val="2"/>
      <scheme val="minor"/>
    </font>
    <font>
      <b/>
      <sz val="16"/>
      <color theme="0"/>
      <name val="Calibri"/>
      <family val="2"/>
      <scheme val="minor"/>
    </font>
    <font>
      <b/>
      <u/>
      <sz val="16"/>
      <color theme="0"/>
      <name val="Calibri"/>
      <family val="2"/>
      <scheme val="minor"/>
    </font>
    <font>
      <sz val="16"/>
      <color theme="1"/>
      <name val="Calibri"/>
      <family val="2"/>
      <scheme val="minor"/>
    </font>
    <font>
      <sz val="11"/>
      <color rgb="FF000000"/>
      <name val="Calibri"/>
      <family val="2"/>
    </font>
  </fonts>
  <fills count="29">
    <fill>
      <patternFill patternType="none"/>
    </fill>
    <fill>
      <patternFill patternType="gray125"/>
    </fill>
    <fill>
      <patternFill patternType="solid">
        <fgColor theme="6" tint="0.79998168889431442"/>
        <bgColor indexed="65"/>
      </patternFill>
    </fill>
    <fill>
      <patternFill patternType="solid">
        <fgColor rgb="FFFFFF00"/>
        <bgColor indexed="64"/>
      </patternFill>
    </fill>
    <fill>
      <patternFill patternType="solid">
        <fgColor theme="6" tint="0.59999389629810485"/>
        <bgColor indexed="64"/>
      </patternFill>
    </fill>
    <fill>
      <patternFill patternType="solid">
        <fgColor rgb="FF7030A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92D05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indexed="22"/>
        <bgColor indexed="64"/>
      </patternFill>
    </fill>
    <fill>
      <patternFill patternType="solid">
        <fgColor rgb="FF006600"/>
        <bgColor indexed="64"/>
      </patternFill>
    </fill>
    <fill>
      <patternFill patternType="solid">
        <fgColor theme="7"/>
        <bgColor indexed="64"/>
      </patternFill>
    </fill>
    <fill>
      <patternFill patternType="solid">
        <fgColor theme="6" tint="0.39997558519241921"/>
        <bgColor indexed="64"/>
      </patternFill>
    </fill>
    <fill>
      <patternFill patternType="solid">
        <fgColor rgb="FFFFC000"/>
        <bgColor indexed="64"/>
      </patternFill>
    </fill>
    <fill>
      <patternFill patternType="solid">
        <fgColor theme="0"/>
        <bgColor indexed="64"/>
      </patternFill>
    </fill>
    <fill>
      <patternFill patternType="solid">
        <fgColor rgb="FFFF9900"/>
        <bgColor indexed="64"/>
      </patternFill>
    </fill>
    <fill>
      <patternFill patternType="solid">
        <fgColor theme="5" tint="0.39997558519241921"/>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rgb="FFFF0000"/>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92D050"/>
        <bgColor theme="9"/>
      </patternFill>
    </fill>
    <fill>
      <patternFill patternType="solid">
        <fgColor theme="3" tint="0.79998168889431442"/>
        <bgColor indexed="64"/>
      </patternFill>
    </fill>
  </fills>
  <borders count="80">
    <border>
      <left/>
      <right/>
      <top/>
      <bottom/>
      <diagonal/>
    </border>
    <border>
      <left/>
      <right style="thick">
        <color rgb="FF92D050"/>
      </right>
      <top style="thick">
        <color rgb="FF92D050"/>
      </top>
      <bottom style="thick">
        <color rgb="FF92D05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ck">
        <color rgb="FF92D050"/>
      </left>
      <right style="thick">
        <color rgb="FF92D050"/>
      </right>
      <top style="thick">
        <color rgb="FF92D050"/>
      </top>
      <bottom style="thick">
        <color rgb="FF92D050"/>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ck">
        <color rgb="FF92D050"/>
      </bottom>
      <diagonal/>
    </border>
    <border>
      <left style="medium">
        <color auto="1"/>
      </left>
      <right/>
      <top style="medium">
        <color auto="1"/>
      </top>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right style="medium">
        <color rgb="FFFF0000"/>
      </right>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ck">
        <color rgb="FF92D050"/>
      </left>
      <right style="thick">
        <color rgb="FF92D050"/>
      </right>
      <top style="thick">
        <color rgb="FF92D050"/>
      </top>
      <bottom/>
      <diagonal/>
    </border>
    <border>
      <left style="thick">
        <color rgb="FF92D050"/>
      </left>
      <right style="thick">
        <color rgb="FF92D050"/>
      </right>
      <top/>
      <bottom style="thick">
        <color rgb="FF92D050"/>
      </bottom>
      <diagonal/>
    </border>
    <border>
      <left style="medium">
        <color rgb="FF00FF00"/>
      </left>
      <right style="medium">
        <color rgb="FF00FF00"/>
      </right>
      <top style="medium">
        <color rgb="FF00FF00"/>
      </top>
      <bottom style="medium">
        <color rgb="FF00FF00"/>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thin">
        <color indexed="64"/>
      </left>
      <right style="medium">
        <color indexed="64"/>
      </right>
      <top style="medium">
        <color indexed="64"/>
      </top>
      <bottom/>
      <diagonal/>
    </border>
    <border>
      <left style="medium">
        <color rgb="FF00FF00"/>
      </left>
      <right style="medium">
        <color indexed="64"/>
      </right>
      <top style="medium">
        <color rgb="FF00FF00"/>
      </top>
      <bottom style="medium">
        <color rgb="FF00FF00"/>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theme="1"/>
      </left>
      <right style="medium">
        <color theme="1"/>
      </right>
      <top style="medium">
        <color theme="1"/>
      </top>
      <bottom style="medium">
        <color theme="1"/>
      </bottom>
      <diagonal/>
    </border>
    <border>
      <left style="medium">
        <color theme="1"/>
      </left>
      <right style="medium">
        <color theme="1"/>
      </right>
      <top/>
      <bottom/>
      <diagonal/>
    </border>
    <border>
      <left style="medium">
        <color theme="1"/>
      </left>
      <right/>
      <top/>
      <bottom/>
      <diagonal/>
    </border>
    <border>
      <left/>
      <right style="medium">
        <color theme="1"/>
      </right>
      <top/>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style="thick">
        <color rgb="FF92D050"/>
      </left>
      <right/>
      <top style="thick">
        <color rgb="FF92D050"/>
      </top>
      <bottom style="thick">
        <color rgb="FF92D050"/>
      </bottom>
      <diagonal/>
    </border>
    <border>
      <left style="medium">
        <color indexed="64"/>
      </left>
      <right style="medium">
        <color indexed="64"/>
      </right>
      <top/>
      <bottom/>
      <diagonal/>
    </border>
    <border>
      <left style="medium">
        <color theme="9"/>
      </left>
      <right style="medium">
        <color theme="9"/>
      </right>
      <top style="medium">
        <color theme="9"/>
      </top>
      <bottom style="medium">
        <color theme="9"/>
      </bottom>
      <diagonal/>
    </border>
    <border>
      <left/>
      <right/>
      <top style="medium">
        <color theme="1"/>
      </top>
      <bottom style="medium">
        <color theme="1"/>
      </bottom>
      <diagonal/>
    </border>
  </borders>
  <cellStyleXfs count="9">
    <xf numFmtId="0" fontId="0" fillId="0" borderId="0"/>
    <xf numFmtId="164" fontId="1" fillId="0" borderId="0" applyFont="0" applyFill="0" applyBorder="0" applyAlignment="0" applyProtection="0"/>
    <xf numFmtId="0" fontId="1" fillId="2" borderId="0" applyNumberFormat="0" applyBorder="0" applyAlignment="0" applyProtection="0"/>
    <xf numFmtId="0" fontId="11" fillId="0" borderId="0"/>
    <xf numFmtId="0" fontId="11" fillId="0" borderId="0">
      <alignment horizontal="center" vertical="center"/>
    </xf>
    <xf numFmtId="4" fontId="36"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65" fillId="0" borderId="0" applyNumberFormat="0" applyFill="0" applyBorder="0" applyAlignment="0" applyProtection="0"/>
  </cellStyleXfs>
  <cellXfs count="481">
    <xf numFmtId="0" fontId="0" fillId="0" borderId="0" xfId="0"/>
    <xf numFmtId="0" fontId="5" fillId="0" borderId="0" xfId="0" applyFont="1"/>
    <xf numFmtId="0" fontId="5" fillId="0" borderId="0" xfId="0" applyFont="1" applyAlignment="1">
      <alignment horizontal="center" vertical="center"/>
    </xf>
    <xf numFmtId="0" fontId="7" fillId="4" borderId="0" xfId="0" applyFont="1" applyFill="1" applyAlignment="1">
      <alignment horizontal="left" vertical="center" indent="1"/>
    </xf>
    <xf numFmtId="0" fontId="5" fillId="4" borderId="0" xfId="0" applyFont="1" applyFill="1" applyAlignment="1">
      <alignment horizontal="left" vertical="top" indent="1"/>
    </xf>
    <xf numFmtId="0" fontId="5" fillId="4" borderId="0" xfId="0" applyFont="1" applyFill="1" applyAlignment="1">
      <alignment horizontal="center" vertical="center"/>
    </xf>
    <xf numFmtId="0" fontId="5" fillId="4" borderId="0" xfId="0" applyFont="1" applyFill="1"/>
    <xf numFmtId="0" fontId="5" fillId="0" borderId="0" xfId="0" applyFont="1" applyAlignment="1">
      <alignment horizontal="left" vertical="top" indent="1"/>
    </xf>
    <xf numFmtId="0" fontId="0" fillId="0" borderId="0" xfId="0" applyAlignment="1">
      <alignment horizontal="center" vertical="center"/>
    </xf>
    <xf numFmtId="0" fontId="0" fillId="0" borderId="2" xfId="0" applyBorder="1"/>
    <xf numFmtId="0" fontId="0" fillId="7" borderId="0" xfId="0" applyFill="1"/>
    <xf numFmtId="0" fontId="3" fillId="0" borderId="0" xfId="0" applyFont="1"/>
    <xf numFmtId="0" fontId="0" fillId="6" borderId="0" xfId="0" applyFill="1"/>
    <xf numFmtId="0" fontId="0" fillId="3" borderId="0" xfId="0" applyFill="1"/>
    <xf numFmtId="0" fontId="0" fillId="8" borderId="0" xfId="0" applyFill="1"/>
    <xf numFmtId="0" fontId="12" fillId="0" borderId="0" xfId="3" applyFont="1" applyAlignment="1">
      <alignment vertical="center" wrapText="1"/>
    </xf>
    <xf numFmtId="0" fontId="12" fillId="0" borderId="0" xfId="3" applyFont="1" applyAlignment="1">
      <alignment horizontal="left" vertical="center" wrapText="1" indent="1"/>
    </xf>
    <xf numFmtId="0" fontId="13" fillId="0" borderId="0" xfId="3" applyFont="1" applyAlignment="1">
      <alignment vertical="center" wrapText="1"/>
    </xf>
    <xf numFmtId="0" fontId="14" fillId="0" borderId="5" xfId="3" applyFont="1" applyBorder="1" applyAlignment="1">
      <alignment horizontal="left" vertical="center" wrapText="1" indent="1"/>
    </xf>
    <xf numFmtId="0" fontId="14" fillId="0" borderId="0" xfId="3" applyFont="1" applyAlignment="1">
      <alignment horizontal="center" vertical="center" wrapText="1"/>
    </xf>
    <xf numFmtId="0" fontId="14" fillId="9" borderId="4" xfId="3" applyFont="1" applyFill="1" applyBorder="1" applyAlignment="1">
      <alignment horizontal="center" vertical="center" wrapText="1"/>
    </xf>
    <xf numFmtId="0" fontId="14" fillId="0" borderId="4" xfId="3" applyFont="1" applyBorder="1" applyAlignment="1">
      <alignment horizontal="center" vertical="center" wrapText="1"/>
    </xf>
    <xf numFmtId="0" fontId="12" fillId="0" borderId="0" xfId="3" applyFont="1" applyAlignment="1">
      <alignment horizontal="center" vertical="center" wrapText="1"/>
    </xf>
    <xf numFmtId="0" fontId="13" fillId="9" borderId="7" xfId="3" applyFont="1" applyFill="1" applyBorder="1" applyAlignment="1">
      <alignment horizontal="left" vertical="center" wrapText="1" indent="1"/>
    </xf>
    <xf numFmtId="0" fontId="13" fillId="0" borderId="0" xfId="3" applyFont="1" applyAlignment="1">
      <alignment horizontal="center" vertical="center" wrapText="1"/>
    </xf>
    <xf numFmtId="0" fontId="12" fillId="0" borderId="14" xfId="3" applyFont="1" applyBorder="1" applyAlignment="1">
      <alignment horizontal="center" vertical="center" wrapText="1"/>
    </xf>
    <xf numFmtId="0" fontId="12" fillId="3" borderId="4" xfId="3" applyFont="1" applyFill="1" applyBorder="1" applyAlignment="1" applyProtection="1">
      <alignment horizontal="center" vertical="center" wrapText="1"/>
      <protection locked="0"/>
    </xf>
    <xf numFmtId="0" fontId="13" fillId="0" borderId="9" xfId="3" applyFont="1" applyBorder="1" applyAlignment="1">
      <alignment horizontal="center" vertical="center" wrapText="1"/>
    </xf>
    <xf numFmtId="166" fontId="9" fillId="0" borderId="1" xfId="1" applyNumberFormat="1" applyFont="1" applyBorder="1" applyAlignment="1" applyProtection="1">
      <alignment horizontal="right" vertical="center" indent="3"/>
    </xf>
    <xf numFmtId="0" fontId="12" fillId="3" borderId="14" xfId="3" applyFont="1" applyFill="1" applyBorder="1" applyAlignment="1" applyProtection="1">
      <alignment horizontal="center" vertical="center" wrapText="1"/>
      <protection locked="0"/>
    </xf>
    <xf numFmtId="0" fontId="13" fillId="9" borderId="5" xfId="3" applyFont="1" applyFill="1" applyBorder="1" applyAlignment="1">
      <alignment horizontal="left" vertical="center" wrapText="1" indent="1"/>
    </xf>
    <xf numFmtId="0" fontId="15" fillId="0" borderId="9" xfId="3" applyFont="1" applyBorder="1" applyAlignment="1">
      <alignment horizontal="center" vertical="center" wrapText="1"/>
    </xf>
    <xf numFmtId="0" fontId="12" fillId="0" borderId="9" xfId="3" applyFont="1" applyBorder="1" applyAlignment="1">
      <alignment horizontal="center" vertical="center" wrapText="1"/>
    </xf>
    <xf numFmtId="0" fontId="13" fillId="9" borderId="15" xfId="3" applyFont="1" applyFill="1" applyBorder="1" applyAlignment="1">
      <alignment horizontal="left" vertical="center" wrapText="1" indent="1"/>
    </xf>
    <xf numFmtId="0" fontId="12" fillId="0" borderId="4" xfId="3" applyFont="1" applyBorder="1" applyAlignment="1">
      <alignment horizontal="center" vertical="center" wrapText="1"/>
    </xf>
    <xf numFmtId="0" fontId="12" fillId="0" borderId="11" xfId="3" applyFont="1" applyBorder="1" applyAlignment="1">
      <alignment horizontal="center" vertical="center" wrapText="1"/>
    </xf>
    <xf numFmtId="0" fontId="12" fillId="0" borderId="5" xfId="3" applyFont="1" applyBorder="1" applyAlignment="1">
      <alignment horizontal="center" vertical="center" wrapText="1"/>
    </xf>
    <xf numFmtId="0" fontId="13" fillId="9" borderId="16" xfId="3" applyFont="1" applyFill="1" applyBorder="1" applyAlignment="1">
      <alignment horizontal="left" vertical="center" wrapText="1" indent="1"/>
    </xf>
    <xf numFmtId="0" fontId="12" fillId="0" borderId="10" xfId="3" applyFont="1" applyBorder="1" applyAlignment="1">
      <alignment vertical="center" wrapText="1"/>
    </xf>
    <xf numFmtId="0" fontId="13" fillId="9" borderId="17" xfId="3" applyFont="1" applyFill="1" applyBorder="1" applyAlignment="1">
      <alignment horizontal="left" vertical="center" wrapText="1" indent="1"/>
    </xf>
    <xf numFmtId="0" fontId="12" fillId="0" borderId="10" xfId="3" applyFont="1" applyBorder="1" applyAlignment="1">
      <alignment horizontal="center" vertical="center" wrapText="1"/>
    </xf>
    <xf numFmtId="0" fontId="16" fillId="0" borderId="0" xfId="3" applyFont="1" applyAlignment="1">
      <alignment horizontal="left" vertical="center" wrapText="1" indent="1"/>
    </xf>
    <xf numFmtId="0" fontId="16" fillId="0" borderId="0" xfId="3" applyFont="1" applyAlignment="1">
      <alignment vertical="center" wrapText="1"/>
    </xf>
    <xf numFmtId="0" fontId="15" fillId="0" borderId="0" xfId="3" applyFont="1" applyAlignment="1">
      <alignment horizontal="center" vertical="center" wrapText="1"/>
    </xf>
    <xf numFmtId="0" fontId="17" fillId="0" borderId="9" xfId="3" applyFont="1" applyBorder="1" applyAlignment="1">
      <alignment horizontal="center" vertical="center" wrapText="1"/>
    </xf>
    <xf numFmtId="0" fontId="17" fillId="0" borderId="0" xfId="3" applyFont="1" applyAlignment="1">
      <alignment horizontal="center" vertical="center" wrapText="1"/>
    </xf>
    <xf numFmtId="0" fontId="16" fillId="0" borderId="0" xfId="3" applyFont="1" applyAlignment="1">
      <alignment horizontal="center" vertical="center" wrapText="1"/>
    </xf>
    <xf numFmtId="0" fontId="0" fillId="0" borderId="0" xfId="0" applyAlignment="1">
      <alignment horizontal="left" vertical="center"/>
    </xf>
    <xf numFmtId="0" fontId="11" fillId="0" borderId="0" xfId="4">
      <alignment horizontal="center" vertical="center"/>
    </xf>
    <xf numFmtId="0" fontId="19" fillId="0" borderId="0" xfId="4" applyFont="1">
      <alignment horizontal="center" vertical="center"/>
    </xf>
    <xf numFmtId="0" fontId="18" fillId="0" borderId="0" xfId="4" applyFont="1">
      <alignment horizontal="center" vertical="center"/>
    </xf>
    <xf numFmtId="0" fontId="0" fillId="0" borderId="4" xfId="0" applyBorder="1"/>
    <xf numFmtId="0" fontId="24" fillId="0" borderId="4" xfId="0" applyFont="1" applyBorder="1" applyAlignment="1">
      <alignment horizontal="center" vertical="center" wrapText="1"/>
    </xf>
    <xf numFmtId="0" fontId="14" fillId="9" borderId="0" xfId="3" applyFont="1" applyFill="1" applyAlignment="1">
      <alignment horizontal="center" vertical="center" wrapText="1"/>
    </xf>
    <xf numFmtId="0" fontId="27" fillId="0" borderId="0" xfId="3" applyFont="1" applyAlignment="1">
      <alignment vertical="center" wrapText="1"/>
    </xf>
    <xf numFmtId="0" fontId="28" fillId="0" borderId="0" xfId="3" applyFont="1" applyAlignment="1">
      <alignment horizontal="center" vertical="center" wrapText="1"/>
    </xf>
    <xf numFmtId="0" fontId="29" fillId="0" borderId="0" xfId="3" applyFont="1" applyAlignment="1" applyProtection="1">
      <alignment horizontal="center" vertical="center" wrapText="1"/>
      <protection locked="0"/>
    </xf>
    <xf numFmtId="0" fontId="27" fillId="0" borderId="0" xfId="3" applyFont="1" applyAlignment="1" applyProtection="1">
      <alignment horizontal="center" vertical="center" wrapText="1"/>
      <protection locked="0"/>
    </xf>
    <xf numFmtId="0" fontId="29" fillId="0" borderId="0" xfId="3" applyFont="1" applyAlignment="1">
      <alignment horizontal="center" vertical="center" wrapText="1"/>
    </xf>
    <xf numFmtId="0" fontId="30" fillId="0" borderId="0" xfId="3" applyFont="1" applyAlignment="1">
      <alignment vertical="center" wrapText="1"/>
    </xf>
    <xf numFmtId="0" fontId="31" fillId="0" borderId="0" xfId="3" applyFont="1" applyAlignment="1">
      <alignment horizontal="center" vertical="center" wrapText="1"/>
    </xf>
    <xf numFmtId="0" fontId="0" fillId="0" borderId="0" xfId="0" applyAlignment="1">
      <alignment wrapText="1"/>
    </xf>
    <xf numFmtId="0" fontId="0" fillId="3" borderId="4" xfId="0" applyFill="1" applyBorder="1"/>
    <xf numFmtId="0" fontId="0" fillId="6" borderId="4" xfId="0" applyFill="1" applyBorder="1" applyAlignment="1">
      <alignment wrapText="1"/>
    </xf>
    <xf numFmtId="0" fontId="0" fillId="0" borderId="4" xfId="0" applyBorder="1" applyAlignment="1">
      <alignment wrapText="1"/>
    </xf>
    <xf numFmtId="0" fontId="0" fillId="0" borderId="4" xfId="0" applyBorder="1" applyAlignment="1">
      <alignment horizontal="center" vertical="center" wrapText="1"/>
    </xf>
    <xf numFmtId="0" fontId="0" fillId="6" borderId="4" xfId="0" applyFill="1" applyBorder="1"/>
    <xf numFmtId="0" fontId="3" fillId="6" borderId="4" xfId="0" applyFont="1" applyFill="1" applyBorder="1"/>
    <xf numFmtId="0" fontId="5" fillId="3" borderId="0" xfId="0" applyFont="1" applyFill="1" applyAlignment="1">
      <alignment horizontal="left" vertical="top" indent="1"/>
    </xf>
    <xf numFmtId="167" fontId="0" fillId="0" borderId="0" xfId="0" applyNumberFormat="1"/>
    <xf numFmtId="167" fontId="3" fillId="0" borderId="0" xfId="0" applyNumberFormat="1" applyFont="1"/>
    <xf numFmtId="0" fontId="3" fillId="8" borderId="0" xfId="0" applyFont="1" applyFill="1" applyAlignment="1">
      <alignment horizontal="center"/>
    </xf>
    <xf numFmtId="0" fontId="2" fillId="0" borderId="0" xfId="0" applyFont="1"/>
    <xf numFmtId="0" fontId="3" fillId="6" borderId="0" xfId="0" applyFont="1" applyFill="1"/>
    <xf numFmtId="0" fontId="0" fillId="12" borderId="0" xfId="0" applyFill="1"/>
    <xf numFmtId="0" fontId="3" fillId="0" borderId="0" xfId="0" applyFont="1" applyAlignment="1">
      <alignment wrapText="1"/>
    </xf>
    <xf numFmtId="0" fontId="3" fillId="6" borderId="0" xfId="0" applyFont="1" applyFill="1" applyAlignment="1">
      <alignment wrapText="1"/>
    </xf>
    <xf numFmtId="0" fontId="0" fillId="0" borderId="15" xfId="0" applyBorder="1"/>
    <xf numFmtId="0" fontId="0" fillId="0" borderId="33" xfId="0" applyBorder="1"/>
    <xf numFmtId="0" fontId="0" fillId="0" borderId="34" xfId="0" applyBorder="1"/>
    <xf numFmtId="0" fontId="0" fillId="0" borderId="35" xfId="0" applyBorder="1"/>
    <xf numFmtId="0" fontId="0" fillId="0" borderId="36" xfId="0" applyBorder="1"/>
    <xf numFmtId="0" fontId="0" fillId="0" borderId="37" xfId="0" applyBorder="1"/>
    <xf numFmtId="0" fontId="0" fillId="0" borderId="38" xfId="0" applyBorder="1"/>
    <xf numFmtId="0" fontId="0" fillId="0" borderId="23" xfId="0" applyBorder="1"/>
    <xf numFmtId="0" fontId="3" fillId="0" borderId="35" xfId="0" applyFont="1" applyBorder="1"/>
    <xf numFmtId="0" fontId="3" fillId="0" borderId="36" xfId="0" applyFont="1" applyBorder="1" applyAlignment="1">
      <alignment wrapText="1"/>
    </xf>
    <xf numFmtId="14" fontId="18" fillId="0" borderId="0" xfId="4" applyNumberFormat="1" applyFont="1" applyAlignment="1" applyProtection="1">
      <alignment horizontal="left" vertical="center"/>
      <protection locked="0"/>
    </xf>
    <xf numFmtId="0" fontId="11" fillId="0" borderId="0" xfId="4" applyProtection="1">
      <alignment horizontal="center" vertical="center"/>
      <protection locked="0"/>
    </xf>
    <xf numFmtId="14" fontId="35" fillId="0" borderId="0" xfId="4" applyNumberFormat="1" applyFont="1" applyAlignment="1">
      <alignment horizontal="left" vertical="center"/>
    </xf>
    <xf numFmtId="0" fontId="20" fillId="0" borderId="0" xfId="4" applyFont="1" applyAlignment="1">
      <alignment horizontal="right" vertical="center"/>
    </xf>
    <xf numFmtId="1" fontId="18" fillId="0" borderId="0" xfId="4" applyNumberFormat="1" applyFont="1">
      <alignment horizontal="center" vertical="center"/>
    </xf>
    <xf numFmtId="165" fontId="18" fillId="0" borderId="0" xfId="4" applyNumberFormat="1" applyFont="1" applyAlignment="1">
      <alignment horizontal="center" vertical="center" wrapText="1"/>
    </xf>
    <xf numFmtId="14" fontId="18" fillId="0" borderId="0" xfId="4" applyNumberFormat="1" applyFont="1" applyAlignment="1">
      <alignment horizontal="left" vertical="center"/>
    </xf>
    <xf numFmtId="169" fontId="20" fillId="0" borderId="0" xfId="5" applyNumberFormat="1" applyFont="1" applyFill="1" applyBorder="1" applyAlignment="1" applyProtection="1">
      <alignment horizontal="center" vertical="center"/>
    </xf>
    <xf numFmtId="0" fontId="11" fillId="0" borderId="0" xfId="4" applyAlignment="1">
      <alignment horizontal="center" vertical="center" wrapText="1"/>
    </xf>
    <xf numFmtId="165" fontId="11" fillId="0" borderId="0" xfId="4" applyNumberFormat="1" applyAlignment="1">
      <alignment horizontal="center" vertical="center" wrapText="1"/>
    </xf>
    <xf numFmtId="170" fontId="18" fillId="0" borderId="0" xfId="4" applyNumberFormat="1" applyFont="1" applyAlignment="1">
      <alignment horizontal="center" vertical="center" wrapText="1"/>
    </xf>
    <xf numFmtId="3" fontId="0" fillId="0" borderId="0" xfId="5" applyNumberFormat="1" applyFont="1" applyFill="1" applyBorder="1" applyAlignment="1" applyProtection="1">
      <alignment horizontal="center" vertical="center" wrapText="1"/>
    </xf>
    <xf numFmtId="0" fontId="25" fillId="0" borderId="0" xfId="0" applyFont="1" applyAlignment="1">
      <alignment horizontal="center" vertical="center"/>
    </xf>
    <xf numFmtId="0" fontId="39" fillId="0" borderId="0" xfId="0" applyFont="1" applyAlignment="1">
      <alignment horizontal="center" vertical="center"/>
    </xf>
    <xf numFmtId="0" fontId="40" fillId="0" borderId="0" xfId="0" applyFont="1" applyAlignment="1">
      <alignment horizontal="center" vertical="center" wrapText="1"/>
    </xf>
    <xf numFmtId="0" fontId="40" fillId="0" borderId="11" xfId="0" applyFont="1" applyBorder="1" applyAlignment="1">
      <alignment horizontal="left" vertical="center" indent="1"/>
    </xf>
    <xf numFmtId="0" fontId="9" fillId="0" borderId="32" xfId="0" applyFont="1" applyBorder="1" applyAlignment="1">
      <alignment vertical="center"/>
    </xf>
    <xf numFmtId="0" fontId="9" fillId="0" borderId="4" xfId="0" applyFont="1" applyBorder="1" applyAlignment="1">
      <alignment horizontal="left" vertical="center" indent="1"/>
    </xf>
    <xf numFmtId="0" fontId="9" fillId="3" borderId="4" xfId="0" applyFont="1" applyFill="1" applyBorder="1" applyAlignment="1" applyProtection="1">
      <alignment vertical="center"/>
      <protection locked="0"/>
    </xf>
    <xf numFmtId="171" fontId="41" fillId="14" borderId="5" xfId="0" applyNumberFormat="1" applyFont="1" applyFill="1" applyBorder="1" applyAlignment="1" applyProtection="1">
      <alignment vertical="center"/>
      <protection locked="0"/>
    </xf>
    <xf numFmtId="0" fontId="9" fillId="0" borderId="11" xfId="0" applyFont="1" applyBorder="1" applyAlignment="1">
      <alignment horizontal="left" vertical="center" indent="1"/>
    </xf>
    <xf numFmtId="0" fontId="40" fillId="0" borderId="0" xfId="0" applyFont="1" applyAlignment="1">
      <alignment horizontal="left" vertical="center" indent="1"/>
    </xf>
    <xf numFmtId="0" fontId="9" fillId="0" borderId="0" xfId="0" applyFont="1" applyAlignment="1">
      <alignment vertical="center"/>
    </xf>
    <xf numFmtId="171" fontId="24" fillId="0" borderId="0" xfId="0" applyNumberFormat="1" applyFont="1" applyAlignment="1">
      <alignment vertical="center"/>
    </xf>
    <xf numFmtId="0" fontId="9" fillId="0" borderId="12" xfId="0" applyFont="1" applyBorder="1" applyAlignment="1">
      <alignment horizontal="left" vertical="center" indent="1"/>
    </xf>
    <xf numFmtId="0" fontId="0" fillId="5" borderId="0" xfId="0" applyFill="1"/>
    <xf numFmtId="0" fontId="6" fillId="0" borderId="5" xfId="0" applyFont="1" applyBorder="1" applyAlignment="1">
      <alignment horizontal="center" vertical="center" wrapText="1"/>
    </xf>
    <xf numFmtId="0" fontId="26" fillId="17" borderId="5" xfId="0" applyFont="1" applyFill="1" applyBorder="1" applyAlignment="1">
      <alignment horizontal="center" vertical="center"/>
    </xf>
    <xf numFmtId="0" fontId="3" fillId="0" borderId="25" xfId="0" applyFont="1" applyBorder="1" applyAlignment="1">
      <alignment horizontal="center" vertical="center" wrapText="1"/>
    </xf>
    <xf numFmtId="0" fontId="3" fillId="0" borderId="26" xfId="0" applyFont="1" applyBorder="1" applyAlignment="1">
      <alignment horizontal="center" wrapText="1"/>
    </xf>
    <xf numFmtId="0" fontId="0" fillId="0" borderId="5" xfId="0" applyBorder="1"/>
    <xf numFmtId="2" fontId="0" fillId="0" borderId="25" xfId="0" applyNumberFormat="1" applyBorder="1"/>
    <xf numFmtId="168" fontId="0" fillId="0" borderId="26" xfId="0" applyNumberFormat="1" applyBorder="1"/>
    <xf numFmtId="0" fontId="0" fillId="0" borderId="25" xfId="0" applyBorder="1"/>
    <xf numFmtId="2" fontId="0" fillId="3" borderId="25" xfId="0" applyNumberFormat="1" applyFill="1" applyBorder="1"/>
    <xf numFmtId="0" fontId="3" fillId="0" borderId="5" xfId="0" applyFont="1" applyBorder="1" applyAlignment="1">
      <alignment horizontal="right"/>
    </xf>
    <xf numFmtId="2" fontId="3" fillId="0" borderId="25" xfId="0" applyNumberFormat="1" applyFont="1" applyBorder="1"/>
    <xf numFmtId="168" fontId="3" fillId="0" borderId="26" xfId="0" applyNumberFormat="1" applyFont="1" applyBorder="1"/>
    <xf numFmtId="0" fontId="0" fillId="0" borderId="26" xfId="0" applyBorder="1"/>
    <xf numFmtId="0" fontId="3" fillId="0" borderId="25" xfId="0" applyFont="1" applyBorder="1"/>
    <xf numFmtId="0" fontId="0" fillId="0" borderId="40" xfId="0" applyBorder="1"/>
    <xf numFmtId="0" fontId="0" fillId="0" borderId="42" xfId="0" applyBorder="1"/>
    <xf numFmtId="0" fontId="42" fillId="0" borderId="17" xfId="0" applyFont="1" applyBorder="1" applyAlignment="1">
      <alignment horizontal="right" vertical="center"/>
    </xf>
    <xf numFmtId="2" fontId="43" fillId="0" borderId="43" xfId="0" applyNumberFormat="1" applyFont="1" applyBorder="1" applyAlignment="1">
      <alignment vertical="center"/>
    </xf>
    <xf numFmtId="168" fontId="42" fillId="0" borderId="44" xfId="0" applyNumberFormat="1" applyFont="1" applyBorder="1" applyAlignment="1">
      <alignment vertical="center"/>
    </xf>
    <xf numFmtId="0" fontId="0" fillId="0" borderId="7" xfId="0" applyBorder="1" applyAlignment="1">
      <alignment horizontal="right"/>
    </xf>
    <xf numFmtId="9" fontId="3" fillId="0" borderId="46" xfId="6" applyFont="1" applyBorder="1"/>
    <xf numFmtId="168" fontId="3" fillId="0" borderId="47" xfId="0" applyNumberFormat="1" applyFont="1" applyBorder="1"/>
    <xf numFmtId="0" fontId="0" fillId="0" borderId="47" xfId="0" applyBorder="1"/>
    <xf numFmtId="0" fontId="0" fillId="0" borderId="5" xfId="0" applyBorder="1" applyAlignment="1">
      <alignment horizontal="right"/>
    </xf>
    <xf numFmtId="168" fontId="0" fillId="0" borderId="25" xfId="0" applyNumberFormat="1" applyBorder="1"/>
    <xf numFmtId="0" fontId="42" fillId="16" borderId="5" xfId="0" applyFont="1" applyFill="1" applyBorder="1" applyAlignment="1">
      <alignment horizontal="right"/>
    </xf>
    <xf numFmtId="0" fontId="42" fillId="16" borderId="25" xfId="0" applyFont="1" applyFill="1" applyBorder="1"/>
    <xf numFmtId="168" fontId="42" fillId="16" borderId="26" xfId="0" applyNumberFormat="1" applyFont="1" applyFill="1" applyBorder="1"/>
    <xf numFmtId="168" fontId="42" fillId="16" borderId="25" xfId="0" applyNumberFormat="1" applyFont="1" applyFill="1" applyBorder="1"/>
    <xf numFmtId="0" fontId="3" fillId="16" borderId="5" xfId="0" applyFont="1" applyFill="1" applyBorder="1" applyAlignment="1">
      <alignment horizontal="right"/>
    </xf>
    <xf numFmtId="0" fontId="3" fillId="16" borderId="25" xfId="0" applyFont="1" applyFill="1" applyBorder="1"/>
    <xf numFmtId="168" fontId="3" fillId="16" borderId="26" xfId="0" applyNumberFormat="1" applyFont="1" applyFill="1" applyBorder="1"/>
    <xf numFmtId="168" fontId="3" fillId="16" borderId="25" xfId="0" applyNumberFormat="1" applyFont="1" applyFill="1" applyBorder="1"/>
    <xf numFmtId="0" fontId="3" fillId="16" borderId="27" xfId="0" applyFont="1" applyFill="1" applyBorder="1"/>
    <xf numFmtId="168" fontId="3" fillId="16" borderId="29" xfId="0" applyNumberFormat="1" applyFont="1" applyFill="1" applyBorder="1"/>
    <xf numFmtId="168" fontId="3" fillId="16" borderId="48" xfId="0" applyNumberFormat="1" applyFont="1" applyFill="1" applyBorder="1"/>
    <xf numFmtId="168" fontId="3" fillId="16" borderId="49" xfId="0" applyNumberFormat="1" applyFont="1" applyFill="1" applyBorder="1"/>
    <xf numFmtId="0" fontId="26" fillId="17" borderId="4" xfId="0" applyFont="1" applyFill="1" applyBorder="1" applyAlignment="1">
      <alignment horizontal="center" vertical="center"/>
    </xf>
    <xf numFmtId="0" fontId="3" fillId="0" borderId="4" xfId="0" applyFont="1" applyBorder="1" applyAlignment="1">
      <alignment horizontal="center"/>
    </xf>
    <xf numFmtId="168" fontId="0" fillId="0" borderId="4" xfId="0" applyNumberFormat="1" applyBorder="1"/>
    <xf numFmtId="0" fontId="3" fillId="16" borderId="20" xfId="0" applyFont="1" applyFill="1" applyBorder="1" applyAlignment="1">
      <alignment horizontal="center" vertical="center" wrapText="1"/>
    </xf>
    <xf numFmtId="0" fontId="3" fillId="16" borderId="22" xfId="0" applyFont="1" applyFill="1" applyBorder="1" applyAlignment="1">
      <alignment horizontal="center" vertical="center" wrapText="1"/>
    </xf>
    <xf numFmtId="0" fontId="3" fillId="0" borderId="12" xfId="0" applyFont="1" applyBorder="1" applyAlignment="1">
      <alignment vertical="center"/>
    </xf>
    <xf numFmtId="0" fontId="45" fillId="0" borderId="5" xfId="3" applyFont="1" applyBorder="1" applyAlignment="1">
      <alignment horizontal="left" vertical="center" wrapText="1" indent="1"/>
    </xf>
    <xf numFmtId="0" fontId="29" fillId="18" borderId="5" xfId="3" applyFont="1" applyFill="1" applyBorder="1" applyAlignment="1">
      <alignment horizontal="left" vertical="center" wrapText="1" indent="1"/>
    </xf>
    <xf numFmtId="0" fontId="46" fillId="0" borderId="0" xfId="3" applyFont="1" applyAlignment="1">
      <alignment horizontal="center" vertical="center" wrapText="1"/>
    </xf>
    <xf numFmtId="0" fontId="47" fillId="0" borderId="0" xfId="0" applyFont="1" applyAlignment="1">
      <alignment horizontal="center" vertical="center"/>
    </xf>
    <xf numFmtId="0" fontId="47" fillId="0" borderId="0" xfId="0" applyFont="1" applyAlignment="1">
      <alignment horizontal="left" vertical="center"/>
    </xf>
    <xf numFmtId="0" fontId="48" fillId="3" borderId="0" xfId="0" applyFont="1" applyFill="1"/>
    <xf numFmtId="0" fontId="47" fillId="3" borderId="0" xfId="0" applyFont="1" applyFill="1" applyAlignment="1">
      <alignment horizontal="center" vertical="center"/>
    </xf>
    <xf numFmtId="0" fontId="47" fillId="0" borderId="0" xfId="0" applyFont="1" applyAlignment="1">
      <alignment horizontal="center" vertical="center" wrapText="1"/>
    </xf>
    <xf numFmtId="0" fontId="3" fillId="8" borderId="0" xfId="0" applyFont="1" applyFill="1"/>
    <xf numFmtId="0" fontId="13" fillId="0" borderId="50" xfId="3" applyFont="1" applyBorder="1" applyAlignment="1">
      <alignment horizontal="center" vertical="center" wrapText="1"/>
    </xf>
    <xf numFmtId="0" fontId="13" fillId="0" borderId="51" xfId="3" applyFont="1" applyBorder="1" applyAlignment="1">
      <alignment horizontal="center" vertical="center" wrapText="1"/>
    </xf>
    <xf numFmtId="0" fontId="14" fillId="9" borderId="5" xfId="3" applyFont="1" applyFill="1" applyBorder="1" applyAlignment="1">
      <alignment horizontal="center" vertical="center" wrapText="1"/>
    </xf>
    <xf numFmtId="0" fontId="49" fillId="0" borderId="0" xfId="0" applyFont="1" applyAlignment="1">
      <alignment horizontal="center" vertical="center"/>
    </xf>
    <xf numFmtId="0" fontId="25" fillId="3" borderId="0" xfId="0" applyFont="1" applyFill="1" applyAlignment="1">
      <alignment horizontal="center" vertical="center"/>
    </xf>
    <xf numFmtId="0" fontId="13" fillId="11" borderId="4" xfId="3" applyFont="1" applyFill="1" applyBorder="1" applyAlignment="1" applyProtection="1">
      <alignment horizontal="center" vertical="center" wrapText="1"/>
      <protection locked="0"/>
    </xf>
    <xf numFmtId="0" fontId="13" fillId="20" borderId="4" xfId="3" applyFont="1" applyFill="1" applyBorder="1" applyAlignment="1" applyProtection="1">
      <alignment horizontal="center" vertical="center" wrapText="1"/>
      <protection locked="0"/>
    </xf>
    <xf numFmtId="0" fontId="39" fillId="0" borderId="0" xfId="0" applyFont="1" applyAlignment="1">
      <alignment horizontal="left" vertical="center"/>
    </xf>
    <xf numFmtId="0" fontId="12" fillId="0" borderId="4" xfId="3" applyFont="1" applyBorder="1" applyAlignment="1" applyProtection="1">
      <alignment horizontal="center" vertical="center" wrapText="1"/>
      <protection locked="0"/>
    </xf>
    <xf numFmtId="0" fontId="50" fillId="0" borderId="5" xfId="3" applyFont="1" applyBorder="1" applyAlignment="1">
      <alignment horizontal="left" vertical="center" wrapText="1" indent="1"/>
    </xf>
    <xf numFmtId="0" fontId="13" fillId="18" borderId="5" xfId="3" applyFont="1" applyFill="1" applyBorder="1" applyAlignment="1">
      <alignment horizontal="left" vertical="center" wrapText="1" indent="1"/>
    </xf>
    <xf numFmtId="0" fontId="13" fillId="0" borderId="5" xfId="3" applyFont="1" applyBorder="1" applyAlignment="1">
      <alignment horizontal="left" vertical="center" wrapText="1" indent="1"/>
    </xf>
    <xf numFmtId="0" fontId="12" fillId="0" borderId="11" xfId="3" applyFont="1" applyBorder="1" applyAlignment="1" applyProtection="1">
      <alignment horizontal="center" vertical="center" wrapText="1"/>
      <protection locked="0"/>
    </xf>
    <xf numFmtId="0" fontId="50" fillId="0" borderId="4" xfId="3" applyFont="1" applyBorder="1" applyAlignment="1">
      <alignment horizontal="left" vertical="center" wrapText="1" indent="1"/>
    </xf>
    <xf numFmtId="0" fontId="12" fillId="21" borderId="5" xfId="3" applyFont="1" applyFill="1" applyBorder="1" applyAlignment="1">
      <alignment horizontal="left" vertical="center" wrapText="1" indent="1"/>
    </xf>
    <xf numFmtId="0" fontId="12" fillId="21" borderId="4" xfId="3" applyFont="1" applyFill="1" applyBorder="1" applyAlignment="1">
      <alignment horizontal="center" vertical="center" wrapText="1"/>
    </xf>
    <xf numFmtId="0" fontId="12" fillId="21" borderId="11" xfId="3" applyFont="1" applyFill="1" applyBorder="1" applyAlignment="1">
      <alignment horizontal="center" vertical="center" wrapText="1"/>
    </xf>
    <xf numFmtId="0" fontId="12" fillId="21" borderId="0" xfId="3" applyFont="1" applyFill="1" applyAlignment="1">
      <alignment horizontal="center" vertical="center" wrapText="1"/>
    </xf>
    <xf numFmtId="0" fontId="12" fillId="3" borderId="9" xfId="3" applyFont="1" applyFill="1" applyBorder="1" applyAlignment="1">
      <alignment horizontal="center" vertical="center" wrapText="1"/>
    </xf>
    <xf numFmtId="166" fontId="12" fillId="3" borderId="9" xfId="3" applyNumberFormat="1" applyFont="1" applyFill="1" applyBorder="1" applyAlignment="1">
      <alignment horizontal="center" vertical="center" wrapText="1"/>
    </xf>
    <xf numFmtId="0" fontId="25" fillId="5" borderId="0" xfId="0" applyFont="1" applyFill="1" applyAlignment="1">
      <alignment horizontal="center" vertical="center"/>
    </xf>
    <xf numFmtId="0" fontId="9" fillId="3" borderId="5" xfId="0" applyFont="1" applyFill="1" applyBorder="1" applyAlignment="1" applyProtection="1">
      <alignment vertical="center"/>
      <protection locked="0"/>
    </xf>
    <xf numFmtId="0" fontId="3" fillId="7" borderId="20" xfId="0" applyFont="1" applyFill="1" applyBorder="1" applyAlignment="1">
      <alignment horizontal="center" vertical="center" wrapText="1"/>
    </xf>
    <xf numFmtId="0" fontId="3" fillId="7" borderId="22"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7" borderId="26" xfId="0" applyFont="1" applyFill="1" applyBorder="1" applyAlignment="1">
      <alignment horizontal="center" wrapText="1"/>
    </xf>
    <xf numFmtId="2" fontId="0" fillId="7" borderId="25" xfId="0" applyNumberFormat="1" applyFill="1" applyBorder="1"/>
    <xf numFmtId="168" fontId="0" fillId="7" borderId="26" xfId="0" applyNumberFormat="1" applyFill="1" applyBorder="1"/>
    <xf numFmtId="2" fontId="3" fillId="7" borderId="25" xfId="0" applyNumberFormat="1" applyFont="1" applyFill="1" applyBorder="1"/>
    <xf numFmtId="168" fontId="3" fillId="7" borderId="26" xfId="0" applyNumberFormat="1" applyFont="1" applyFill="1" applyBorder="1"/>
    <xf numFmtId="0" fontId="0" fillId="7" borderId="26" xfId="0" applyFill="1" applyBorder="1"/>
    <xf numFmtId="0" fontId="3" fillId="7" borderId="25" xfId="0" applyFont="1" applyFill="1" applyBorder="1"/>
    <xf numFmtId="0" fontId="0" fillId="7" borderId="40" xfId="0" applyFill="1" applyBorder="1"/>
    <xf numFmtId="0" fontId="0" fillId="7" borderId="42" xfId="0" applyFill="1" applyBorder="1"/>
    <xf numFmtId="2" fontId="43" fillId="7" borderId="43" xfId="0" applyNumberFormat="1" applyFont="1" applyFill="1" applyBorder="1" applyAlignment="1">
      <alignment vertical="center"/>
    </xf>
    <xf numFmtId="168" fontId="42" fillId="7" borderId="44" xfId="0" applyNumberFormat="1" applyFont="1" applyFill="1" applyBorder="1" applyAlignment="1">
      <alignment vertical="center"/>
    </xf>
    <xf numFmtId="9" fontId="3" fillId="7" borderId="46" xfId="6" applyFont="1" applyFill="1" applyBorder="1"/>
    <xf numFmtId="168" fontId="3" fillId="7" borderId="47" xfId="0" applyNumberFormat="1" applyFont="1" applyFill="1" applyBorder="1"/>
    <xf numFmtId="0" fontId="0" fillId="7" borderId="25" xfId="0" applyFill="1" applyBorder="1"/>
    <xf numFmtId="0" fontId="42" fillId="7" borderId="25" xfId="0" applyFont="1" applyFill="1" applyBorder="1"/>
    <xf numFmtId="168" fontId="42" fillId="7" borderId="26" xfId="0" applyNumberFormat="1" applyFont="1" applyFill="1" applyBorder="1"/>
    <xf numFmtId="0" fontId="3" fillId="7" borderId="27" xfId="0" applyFont="1" applyFill="1" applyBorder="1"/>
    <xf numFmtId="168" fontId="3" fillId="7" borderId="29" xfId="0" applyNumberFormat="1" applyFont="1" applyFill="1" applyBorder="1"/>
    <xf numFmtId="0" fontId="0" fillId="7" borderId="4" xfId="0" applyFill="1" applyBorder="1"/>
    <xf numFmtId="0" fontId="3" fillId="7" borderId="4" xfId="0" applyFont="1" applyFill="1" applyBorder="1" applyAlignment="1">
      <alignment horizontal="center"/>
    </xf>
    <xf numFmtId="168" fontId="0" fillId="7" borderId="4" xfId="0" applyNumberFormat="1" applyFill="1" applyBorder="1"/>
    <xf numFmtId="0" fontId="3" fillId="7" borderId="39" xfId="0" applyFont="1" applyFill="1" applyBorder="1" applyAlignment="1">
      <alignment horizontal="center" vertical="center" wrapText="1"/>
    </xf>
    <xf numFmtId="0" fontId="3" fillId="7" borderId="5" xfId="0" applyFont="1" applyFill="1" applyBorder="1" applyAlignment="1">
      <alignment horizontal="center" wrapText="1"/>
    </xf>
    <xf numFmtId="168" fontId="0" fillId="7" borderId="5" xfId="0" applyNumberFormat="1" applyFill="1" applyBorder="1"/>
    <xf numFmtId="0" fontId="0" fillId="7" borderId="5" xfId="0" applyFill="1" applyBorder="1"/>
    <xf numFmtId="0" fontId="3" fillId="7" borderId="5" xfId="0" applyFont="1" applyFill="1" applyBorder="1"/>
    <xf numFmtId="0" fontId="3" fillId="7" borderId="40" xfId="0" applyFont="1" applyFill="1" applyBorder="1"/>
    <xf numFmtId="168" fontId="3" fillId="7" borderId="2" xfId="0" applyNumberFormat="1" applyFont="1" applyFill="1" applyBorder="1"/>
    <xf numFmtId="168" fontId="42" fillId="7" borderId="45" xfId="0" applyNumberFormat="1" applyFont="1" applyFill="1" applyBorder="1" applyAlignment="1">
      <alignment vertical="center"/>
    </xf>
    <xf numFmtId="0" fontId="0" fillId="7" borderId="7" xfId="0" applyFill="1" applyBorder="1"/>
    <xf numFmtId="168" fontId="3" fillId="7" borderId="5" xfId="0" applyNumberFormat="1" applyFont="1" applyFill="1" applyBorder="1"/>
    <xf numFmtId="168" fontId="3" fillId="7" borderId="31" xfId="0" applyNumberFormat="1" applyFont="1" applyFill="1" applyBorder="1"/>
    <xf numFmtId="0" fontId="0" fillId="7" borderId="47" xfId="0" applyFill="1" applyBorder="1"/>
    <xf numFmtId="168" fontId="0" fillId="7" borderId="25" xfId="0" applyNumberFormat="1" applyFill="1" applyBorder="1"/>
    <xf numFmtId="168" fontId="42" fillId="7" borderId="25" xfId="0" applyNumberFormat="1" applyFont="1" applyFill="1" applyBorder="1"/>
    <xf numFmtId="168" fontId="3" fillId="7" borderId="25" xfId="0" applyNumberFormat="1" applyFont="1" applyFill="1" applyBorder="1"/>
    <xf numFmtId="168" fontId="3" fillId="7" borderId="48" xfId="0" applyNumberFormat="1" applyFont="1" applyFill="1" applyBorder="1"/>
    <xf numFmtId="168" fontId="3" fillId="7" borderId="49" xfId="0" applyNumberFormat="1" applyFont="1" applyFill="1" applyBorder="1"/>
    <xf numFmtId="0" fontId="12" fillId="0" borderId="14" xfId="3" applyFont="1" applyBorder="1" applyAlignment="1" applyProtection="1">
      <alignment horizontal="center" vertical="center" wrapText="1"/>
      <protection locked="0"/>
    </xf>
    <xf numFmtId="0" fontId="46" fillId="0" borderId="4" xfId="3" applyFont="1" applyBorder="1" applyAlignment="1" applyProtection="1">
      <alignment horizontal="center" vertical="center" wrapText="1"/>
      <protection locked="0"/>
    </xf>
    <xf numFmtId="0" fontId="46" fillId="0" borderId="0" xfId="3" applyFont="1" applyAlignment="1" applyProtection="1">
      <alignment horizontal="center" vertical="center" wrapText="1"/>
      <protection locked="0"/>
    </xf>
    <xf numFmtId="0" fontId="46" fillId="0" borderId="14" xfId="3" applyFont="1" applyBorder="1" applyAlignment="1" applyProtection="1">
      <alignment horizontal="center" vertical="center" wrapText="1"/>
      <protection locked="0"/>
    </xf>
    <xf numFmtId="0" fontId="13" fillId="9" borderId="0" xfId="3" applyFont="1" applyFill="1" applyAlignment="1">
      <alignment horizontal="left" vertical="center" wrapText="1" indent="1"/>
    </xf>
    <xf numFmtId="0" fontId="13" fillId="0" borderId="0" xfId="3" applyFont="1" applyAlignment="1">
      <alignment horizontal="left" vertical="center" wrapText="1" indent="1"/>
    </xf>
    <xf numFmtId="0" fontId="3" fillId="8" borderId="0" xfId="0" applyFont="1" applyFill="1" applyAlignment="1">
      <alignment wrapText="1"/>
    </xf>
    <xf numFmtId="0" fontId="0" fillId="8" borderId="38" xfId="0" applyFill="1" applyBorder="1"/>
    <xf numFmtId="0" fontId="33" fillId="6" borderId="4" xfId="0" applyFont="1" applyFill="1" applyBorder="1"/>
    <xf numFmtId="0" fontId="3" fillId="0" borderId="4" xfId="0" applyFont="1" applyBorder="1"/>
    <xf numFmtId="0" fontId="32" fillId="0" borderId="4" xfId="0" applyFont="1" applyBorder="1" applyAlignment="1">
      <alignment wrapText="1"/>
    </xf>
    <xf numFmtId="0" fontId="2" fillId="22" borderId="4" xfId="0" applyFont="1" applyFill="1" applyBorder="1"/>
    <xf numFmtId="0" fontId="0" fillId="23" borderId="4" xfId="0" applyFill="1" applyBorder="1"/>
    <xf numFmtId="0" fontId="0" fillId="24" borderId="4" xfId="0" applyFill="1" applyBorder="1"/>
    <xf numFmtId="0" fontId="0" fillId="25" borderId="4" xfId="0" applyFill="1" applyBorder="1"/>
    <xf numFmtId="0" fontId="51" fillId="0" borderId="0" xfId="0" applyFont="1" applyAlignment="1">
      <alignment horizontal="center" vertical="center"/>
    </xf>
    <xf numFmtId="167" fontId="4" fillId="0" borderId="0" xfId="0" applyNumberFormat="1" applyFont="1"/>
    <xf numFmtId="167" fontId="44" fillId="0" borderId="0" xfId="0" applyNumberFormat="1" applyFont="1"/>
    <xf numFmtId="0" fontId="2" fillId="3" borderId="4" xfId="0" applyFont="1" applyFill="1" applyBorder="1" applyAlignment="1">
      <alignment wrapText="1"/>
    </xf>
    <xf numFmtId="0" fontId="3" fillId="6" borderId="4" xfId="0" applyFont="1" applyFill="1" applyBorder="1" applyAlignment="1">
      <alignment wrapText="1"/>
    </xf>
    <xf numFmtId="0" fontId="0" fillId="8" borderId="4" xfId="0" applyFill="1" applyBorder="1"/>
    <xf numFmtId="0" fontId="25" fillId="5" borderId="0" xfId="0" applyFont="1" applyFill="1" applyAlignment="1">
      <alignment vertical="center"/>
    </xf>
    <xf numFmtId="0" fontId="52" fillId="0" borderId="4" xfId="3" applyFont="1" applyBorder="1" applyAlignment="1" applyProtection="1">
      <alignment horizontal="center" vertical="center" wrapText="1"/>
      <protection locked="0"/>
    </xf>
    <xf numFmtId="0" fontId="52" fillId="0" borderId="0" xfId="3" applyFont="1" applyAlignment="1">
      <alignment horizontal="center" vertical="center" wrapText="1"/>
    </xf>
    <xf numFmtId="0" fontId="52" fillId="0" borderId="0" xfId="3" applyFont="1" applyAlignment="1" applyProtection="1">
      <alignment horizontal="center" vertical="center" wrapText="1"/>
      <protection locked="0"/>
    </xf>
    <xf numFmtId="0" fontId="34" fillId="0" borderId="5" xfId="3" applyFont="1" applyBorder="1" applyAlignment="1">
      <alignment horizontal="left" vertical="center" wrapText="1" indent="1"/>
    </xf>
    <xf numFmtId="0" fontId="10" fillId="3" borderId="4" xfId="3" applyFont="1" applyFill="1" applyBorder="1" applyAlignment="1" applyProtection="1">
      <alignment horizontal="center" vertical="center" wrapText="1"/>
      <protection locked="0"/>
    </xf>
    <xf numFmtId="0" fontId="10" fillId="0" borderId="0" xfId="3" applyFont="1" applyAlignment="1">
      <alignment horizontal="center" vertical="center" wrapText="1"/>
    </xf>
    <xf numFmtId="0" fontId="53" fillId="0" borderId="0" xfId="3" applyFont="1" applyAlignment="1" applyProtection="1">
      <alignment horizontal="center" vertical="center" wrapText="1"/>
      <protection locked="0"/>
    </xf>
    <xf numFmtId="0" fontId="34" fillId="0" borderId="9" xfId="3" applyFont="1" applyBorder="1" applyAlignment="1">
      <alignment horizontal="center" vertical="center" wrapText="1"/>
    </xf>
    <xf numFmtId="0" fontId="54" fillId="0" borderId="0" xfId="0" applyFont="1"/>
    <xf numFmtId="0" fontId="10" fillId="0" borderId="0" xfId="3" applyFont="1" applyAlignment="1">
      <alignment vertical="center" wrapText="1"/>
    </xf>
    <xf numFmtId="0" fontId="55" fillId="0" borderId="5" xfId="3" applyFont="1" applyBorder="1" applyAlignment="1">
      <alignment horizontal="left" vertical="center" wrapText="1" indent="1"/>
    </xf>
    <xf numFmtId="0" fontId="10" fillId="0" borderId="4" xfId="3" applyFont="1" applyBorder="1" applyAlignment="1" applyProtection="1">
      <alignment horizontal="center" vertical="center" wrapText="1"/>
      <protection locked="0"/>
    </xf>
    <xf numFmtId="0" fontId="55" fillId="0" borderId="4" xfId="3" applyFont="1" applyBorder="1" applyAlignment="1">
      <alignment horizontal="left" vertical="center" wrapText="1" indent="1"/>
    </xf>
    <xf numFmtId="0" fontId="34" fillId="18" borderId="5" xfId="3" applyFont="1" applyFill="1" applyBorder="1" applyAlignment="1">
      <alignment horizontal="left" vertical="center" wrapText="1" indent="1"/>
    </xf>
    <xf numFmtId="0" fontId="10" fillId="0" borderId="11" xfId="3" applyFont="1" applyBorder="1" applyAlignment="1" applyProtection="1">
      <alignment horizontal="center" vertical="center" wrapText="1"/>
      <protection locked="0"/>
    </xf>
    <xf numFmtId="0" fontId="56" fillId="18" borderId="5" xfId="3" applyFont="1" applyFill="1" applyBorder="1" applyAlignment="1">
      <alignment horizontal="left" vertical="center" wrapText="1" indent="1"/>
    </xf>
    <xf numFmtId="0" fontId="57" fillId="3" borderId="14" xfId="3" applyFont="1" applyFill="1" applyBorder="1" applyAlignment="1" applyProtection="1">
      <alignment horizontal="center" vertical="center" wrapText="1"/>
      <protection locked="0"/>
    </xf>
    <xf numFmtId="0" fontId="10" fillId="3" borderId="14" xfId="3" applyFont="1" applyFill="1" applyBorder="1" applyAlignment="1" applyProtection="1">
      <alignment horizontal="center" vertical="center" wrapText="1"/>
      <protection locked="0"/>
    </xf>
    <xf numFmtId="0" fontId="34" fillId="9" borderId="5" xfId="3" applyFont="1" applyFill="1" applyBorder="1" applyAlignment="1">
      <alignment horizontal="left" vertical="center" wrapText="1" indent="1"/>
    </xf>
    <xf numFmtId="0" fontId="34" fillId="0" borderId="0" xfId="3" applyFont="1" applyAlignment="1">
      <alignment horizontal="center" vertical="center" wrapText="1"/>
    </xf>
    <xf numFmtId="0" fontId="56" fillId="0" borderId="0" xfId="3" applyFont="1" applyAlignment="1">
      <alignment horizontal="center" vertical="center" wrapText="1"/>
    </xf>
    <xf numFmtId="0" fontId="32" fillId="0" borderId="0" xfId="0" applyFont="1"/>
    <xf numFmtId="0" fontId="3" fillId="0" borderId="0" xfId="0" applyFont="1" applyAlignment="1">
      <alignment horizontal="center"/>
    </xf>
    <xf numFmtId="167" fontId="4" fillId="0" borderId="4" xfId="0" applyNumberFormat="1" applyFont="1" applyBorder="1"/>
    <xf numFmtId="167" fontId="4" fillId="0" borderId="11" xfId="0" applyNumberFormat="1" applyFont="1" applyBorder="1"/>
    <xf numFmtId="0" fontId="0" fillId="0" borderId="11" xfId="0" applyBorder="1"/>
    <xf numFmtId="167" fontId="3" fillId="0" borderId="32" xfId="0" applyNumberFormat="1" applyFont="1" applyBorder="1"/>
    <xf numFmtId="0" fontId="0" fillId="0" borderId="32" xfId="0" applyBorder="1"/>
    <xf numFmtId="167" fontId="44" fillId="19" borderId="52" xfId="0" applyNumberFormat="1" applyFont="1" applyFill="1" applyBorder="1"/>
    <xf numFmtId="0" fontId="0" fillId="19" borderId="52" xfId="0" applyFill="1" applyBorder="1"/>
    <xf numFmtId="167" fontId="3" fillId="19" borderId="52" xfId="0" applyNumberFormat="1" applyFont="1" applyFill="1" applyBorder="1"/>
    <xf numFmtId="0" fontId="0" fillId="19" borderId="63" xfId="0" applyFill="1" applyBorder="1"/>
    <xf numFmtId="0" fontId="0" fillId="0" borderId="64" xfId="0" applyBorder="1"/>
    <xf numFmtId="0" fontId="0" fillId="0" borderId="65" xfId="0" applyBorder="1"/>
    <xf numFmtId="0" fontId="0" fillId="0" borderId="49" xfId="0" applyBorder="1"/>
    <xf numFmtId="0" fontId="3" fillId="26" borderId="24" xfId="0" applyFont="1" applyFill="1" applyBorder="1"/>
    <xf numFmtId="0" fontId="3" fillId="26" borderId="24" xfId="0" applyFont="1" applyFill="1" applyBorder="1" applyAlignment="1">
      <alignment wrapText="1"/>
    </xf>
    <xf numFmtId="0" fontId="0" fillId="26" borderId="16" xfId="0" applyFill="1" applyBorder="1"/>
    <xf numFmtId="0" fontId="32" fillId="26" borderId="24" xfId="0" applyFont="1" applyFill="1" applyBorder="1"/>
    <xf numFmtId="0" fontId="0" fillId="0" borderId="0" xfId="0" applyAlignment="1">
      <alignment vertical="center" wrapText="1"/>
    </xf>
    <xf numFmtId="0" fontId="3" fillId="26" borderId="20" xfId="0" applyFont="1" applyFill="1" applyBorder="1" applyAlignment="1">
      <alignment horizontal="center" vertical="center" wrapText="1"/>
    </xf>
    <xf numFmtId="0" fontId="3" fillId="26" borderId="54" xfId="0" applyFont="1" applyFill="1" applyBorder="1" applyAlignment="1">
      <alignment horizontal="center" vertical="center" wrapText="1"/>
    </xf>
    <xf numFmtId="0" fontId="3" fillId="26" borderId="62" xfId="0" applyFont="1" applyFill="1" applyBorder="1" applyAlignment="1">
      <alignment horizontal="center" vertical="center" wrapText="1"/>
    </xf>
    <xf numFmtId="0" fontId="3" fillId="0" borderId="35" xfId="0" applyFont="1" applyBorder="1" applyAlignment="1">
      <alignment vertical="center" wrapText="1"/>
    </xf>
    <xf numFmtId="0" fontId="3" fillId="0" borderId="0" xfId="0" applyFont="1" applyAlignment="1">
      <alignment vertical="center" wrapText="1"/>
    </xf>
    <xf numFmtId="0" fontId="0" fillId="0" borderId="0" xfId="0" applyAlignment="1">
      <alignment horizontal="center" vertical="center" wrapText="1"/>
    </xf>
    <xf numFmtId="0" fontId="18" fillId="0" borderId="0" xfId="0" applyFont="1" applyAlignment="1">
      <alignment horizontal="center" vertical="center"/>
    </xf>
    <xf numFmtId="0" fontId="0" fillId="0" borderId="18" xfId="0" applyBorder="1"/>
    <xf numFmtId="0" fontId="0" fillId="0" borderId="0" xfId="0" applyAlignment="1">
      <alignment vertical="center"/>
    </xf>
    <xf numFmtId="0" fontId="0" fillId="0" borderId="0" xfId="0" applyAlignment="1">
      <alignment horizontal="right" vertical="center"/>
    </xf>
    <xf numFmtId="0" fontId="0" fillId="0" borderId="20" xfId="0" applyBorder="1"/>
    <xf numFmtId="0" fontId="0" fillId="0" borderId="21" xfId="0" applyBorder="1"/>
    <xf numFmtId="0" fontId="0" fillId="0" borderId="22" xfId="0" applyBorder="1"/>
    <xf numFmtId="0" fontId="0" fillId="0" borderId="6" xfId="0" applyBorder="1"/>
    <xf numFmtId="0" fontId="0" fillId="0" borderId="3" xfId="0" applyBorder="1"/>
    <xf numFmtId="0" fontId="0" fillId="0" borderId="8" xfId="0" applyBorder="1"/>
    <xf numFmtId="0" fontId="0" fillId="0" borderId="0" xfId="0" applyAlignment="1">
      <alignment horizontal="left" vertical="center" wrapText="1"/>
    </xf>
    <xf numFmtId="169" fontId="0" fillId="0" borderId="0" xfId="0" applyNumberFormat="1" applyAlignment="1">
      <alignment horizontal="center" vertical="center"/>
    </xf>
    <xf numFmtId="0" fontId="34" fillId="13" borderId="0" xfId="0" applyFont="1" applyFill="1" applyAlignment="1">
      <alignment vertical="center"/>
    </xf>
    <xf numFmtId="0" fontId="15" fillId="0" borderId="0" xfId="0" applyFont="1" applyAlignment="1">
      <alignment horizontal="center" vertical="center"/>
    </xf>
    <xf numFmtId="0" fontId="0" fillId="9" borderId="0" xfId="0" applyFill="1" applyAlignment="1">
      <alignment vertical="center"/>
    </xf>
    <xf numFmtId="0" fontId="11" fillId="0" borderId="0" xfId="4" applyAlignment="1">
      <alignment horizontal="left" vertical="center"/>
    </xf>
    <xf numFmtId="1" fontId="18" fillId="0" borderId="0" xfId="0" applyNumberFormat="1" applyFont="1" applyAlignment="1">
      <alignment horizontal="center" vertical="center"/>
    </xf>
    <xf numFmtId="165" fontId="18" fillId="0" borderId="0" xfId="0" applyNumberFormat="1" applyFont="1" applyAlignment="1">
      <alignment horizontal="center" vertical="center" wrapText="1"/>
    </xf>
    <xf numFmtId="165" fontId="0" fillId="0" borderId="0" xfId="0" applyNumberFormat="1" applyAlignment="1">
      <alignment horizontal="center" vertical="center" wrapText="1"/>
    </xf>
    <xf numFmtId="0" fontId="0" fillId="13" borderId="0" xfId="0" applyFill="1" applyAlignment="1">
      <alignment horizontal="center" vertical="center" wrapText="1"/>
    </xf>
    <xf numFmtId="0" fontId="23" fillId="0" borderId="4" xfId="0" applyFont="1" applyBorder="1" applyAlignment="1">
      <alignment vertical="center" wrapText="1"/>
    </xf>
    <xf numFmtId="0" fontId="23" fillId="0" borderId="26" xfId="0" applyFont="1" applyBorder="1" applyAlignment="1">
      <alignment vertical="center" wrapText="1"/>
    </xf>
    <xf numFmtId="0" fontId="0" fillId="0" borderId="26"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23" fillId="0" borderId="6" xfId="0" applyFont="1" applyBorder="1" applyAlignment="1">
      <alignment vertical="center" wrapText="1"/>
    </xf>
    <xf numFmtId="0" fontId="0" fillId="0" borderId="6" xfId="0" applyBorder="1" applyAlignment="1">
      <alignment horizontal="center" vertical="center" wrapText="1"/>
    </xf>
    <xf numFmtId="0" fontId="0" fillId="0" borderId="69" xfId="0" applyBorder="1" applyAlignment="1">
      <alignment horizontal="center" vertical="center" wrapText="1"/>
    </xf>
    <xf numFmtId="0" fontId="0" fillId="0" borderId="27" xfId="0" applyBorder="1"/>
    <xf numFmtId="0" fontId="22" fillId="0" borderId="8" xfId="0" applyFont="1" applyBorder="1" applyAlignment="1">
      <alignment vertical="center" wrapText="1"/>
    </xf>
    <xf numFmtId="0" fontId="23" fillId="0" borderId="12" xfId="0" applyFont="1" applyBorder="1" applyAlignment="1">
      <alignment vertical="center" wrapText="1"/>
    </xf>
    <xf numFmtId="0" fontId="23" fillId="0" borderId="47" xfId="0" applyFont="1" applyBorder="1" applyAlignment="1">
      <alignment vertical="center" wrapText="1"/>
    </xf>
    <xf numFmtId="0" fontId="3" fillId="11" borderId="67" xfId="2" applyFont="1" applyFill="1" applyBorder="1" applyAlignment="1">
      <alignment horizontal="center" vertical="center" wrapText="1"/>
    </xf>
    <xf numFmtId="0" fontId="3" fillId="11" borderId="53" xfId="2" applyFont="1" applyFill="1" applyBorder="1" applyAlignment="1">
      <alignment horizontal="center" vertical="center" wrapText="1"/>
    </xf>
    <xf numFmtId="0" fontId="3" fillId="7" borderId="53" xfId="2" applyFont="1" applyFill="1" applyBorder="1" applyAlignment="1">
      <alignment horizontal="center" vertical="center" wrapText="1"/>
    </xf>
    <xf numFmtId="0" fontId="3" fillId="6" borderId="53" xfId="2" applyFont="1" applyFill="1" applyBorder="1" applyAlignment="1">
      <alignment horizontal="center" vertical="center" wrapText="1"/>
    </xf>
    <xf numFmtId="0" fontId="3" fillId="6" borderId="44" xfId="2" applyFont="1" applyFill="1" applyBorder="1" applyAlignment="1">
      <alignment horizontal="center" vertical="center" wrapText="1"/>
    </xf>
    <xf numFmtId="0" fontId="3" fillId="25" borderId="43" xfId="0" applyFont="1" applyFill="1" applyBorder="1" applyAlignment="1">
      <alignment horizontal="center" vertical="center" wrapText="1"/>
    </xf>
    <xf numFmtId="0" fontId="61" fillId="3" borderId="46" xfId="0" applyFont="1" applyFill="1" applyBorder="1" applyAlignment="1">
      <alignment horizontal="center" vertical="center" wrapText="1"/>
    </xf>
    <xf numFmtId="0" fontId="25" fillId="0" borderId="0" xfId="0" applyFont="1" applyAlignment="1">
      <alignment vertical="center" wrapText="1"/>
    </xf>
    <xf numFmtId="0" fontId="0" fillId="0" borderId="25" xfId="0" applyBorder="1" applyAlignment="1">
      <alignment wrapText="1"/>
    </xf>
    <xf numFmtId="0" fontId="0" fillId="0" borderId="27" xfId="0" applyBorder="1" applyAlignment="1">
      <alignment wrapText="1"/>
    </xf>
    <xf numFmtId="0" fontId="7" fillId="4" borderId="0" xfId="0" applyFont="1" applyFill="1" applyAlignment="1">
      <alignment horizontal="left" vertical="center" wrapText="1"/>
    </xf>
    <xf numFmtId="0" fontId="5" fillId="4" borderId="0" xfId="0" applyFont="1" applyFill="1" applyAlignment="1">
      <alignment wrapText="1"/>
    </xf>
    <xf numFmtId="0" fontId="8" fillId="0" borderId="0" xfId="0" applyFont="1" applyAlignment="1">
      <alignment wrapText="1"/>
    </xf>
    <xf numFmtId="0" fontId="5" fillId="0" borderId="0" xfId="0" applyFont="1" applyAlignment="1">
      <alignment wrapText="1"/>
    </xf>
    <xf numFmtId="0" fontId="9" fillId="0" borderId="4" xfId="0" applyFont="1" applyBorder="1" applyAlignment="1">
      <alignment horizontal="left" wrapText="1"/>
    </xf>
    <xf numFmtId="0" fontId="9" fillId="6" borderId="4" xfId="0" applyFont="1" applyFill="1" applyBorder="1" applyAlignment="1" applyProtection="1">
      <alignment horizontal="center" vertical="center" wrapText="1"/>
      <protection locked="0"/>
    </xf>
    <xf numFmtId="0" fontId="9" fillId="6" borderId="4" xfId="0" applyFont="1" applyFill="1" applyBorder="1" applyAlignment="1" applyProtection="1">
      <alignment horizontal="center" wrapText="1"/>
      <protection locked="0"/>
    </xf>
    <xf numFmtId="0" fontId="24" fillId="0" borderId="32" xfId="0" applyFont="1" applyBorder="1" applyAlignment="1">
      <alignment horizontal="left" wrapText="1"/>
    </xf>
    <xf numFmtId="0" fontId="0" fillId="0" borderId="28" xfId="0" applyBorder="1"/>
    <xf numFmtId="0" fontId="0" fillId="0" borderId="29" xfId="0" applyBorder="1"/>
    <xf numFmtId="0" fontId="0" fillId="0" borderId="19" xfId="0" applyBorder="1"/>
    <xf numFmtId="0" fontId="0" fillId="0" borderId="16" xfId="0" applyBorder="1"/>
    <xf numFmtId="0" fontId="0" fillId="0" borderId="66" xfId="0" applyBorder="1"/>
    <xf numFmtId="0" fontId="0" fillId="0" borderId="69" xfId="0" applyBorder="1"/>
    <xf numFmtId="0" fontId="3" fillId="0" borderId="15" xfId="0" applyFont="1" applyBorder="1" applyAlignment="1">
      <alignment horizontal="center"/>
    </xf>
    <xf numFmtId="0" fontId="3" fillId="0" borderId="35" xfId="0" applyFont="1" applyBorder="1" applyAlignment="1">
      <alignment horizontal="center"/>
    </xf>
    <xf numFmtId="0" fontId="3" fillId="0" borderId="37" xfId="0" applyFont="1" applyBorder="1" applyAlignment="1">
      <alignment horizontal="center"/>
    </xf>
    <xf numFmtId="0" fontId="0" fillId="0" borderId="68" xfId="0" applyBorder="1"/>
    <xf numFmtId="0" fontId="3" fillId="0" borderId="38" xfId="0" applyFont="1" applyBorder="1" applyAlignment="1">
      <alignment horizontal="center"/>
    </xf>
    <xf numFmtId="0" fontId="3" fillId="0" borderId="30" xfId="0" applyFont="1" applyBorder="1" applyAlignment="1">
      <alignment horizontal="center"/>
    </xf>
    <xf numFmtId="0" fontId="3" fillId="0" borderId="68" xfId="0" applyFont="1" applyBorder="1" applyAlignment="1">
      <alignment horizontal="center"/>
    </xf>
    <xf numFmtId="0" fontId="0" fillId="0" borderId="31" xfId="0" applyBorder="1"/>
    <xf numFmtId="0" fontId="62" fillId="0" borderId="0" xfId="0" applyFont="1" applyAlignment="1">
      <alignment wrapText="1"/>
    </xf>
    <xf numFmtId="44" fontId="3" fillId="0" borderId="0" xfId="7" applyFont="1" applyFill="1" applyBorder="1" applyAlignment="1">
      <alignment horizontal="center" vertical="center"/>
    </xf>
    <xf numFmtId="0" fontId="63" fillId="0" borderId="0" xfId="4" applyFont="1">
      <alignment horizontal="center" vertical="center"/>
    </xf>
    <xf numFmtId="168" fontId="59" fillId="0" borderId="0" xfId="4" applyNumberFormat="1" applyFont="1">
      <alignment horizontal="center" vertical="center"/>
    </xf>
    <xf numFmtId="165" fontId="18" fillId="13" borderId="43" xfId="0" applyNumberFormat="1" applyFont="1" applyFill="1" applyBorder="1" applyAlignment="1">
      <alignment horizontal="center" vertical="center" wrapText="1"/>
    </xf>
    <xf numFmtId="0" fontId="3" fillId="0" borderId="36" xfId="0" applyFont="1" applyBorder="1"/>
    <xf numFmtId="0" fontId="3" fillId="0" borderId="38" xfId="0" applyFont="1" applyBorder="1"/>
    <xf numFmtId="0" fontId="3" fillId="0" borderId="23" xfId="0" applyFont="1" applyBorder="1"/>
    <xf numFmtId="44" fontId="11" fillId="0" borderId="0" xfId="4" applyNumberFormat="1">
      <alignment horizontal="center" vertical="center"/>
    </xf>
    <xf numFmtId="2" fontId="1" fillId="0" borderId="9" xfId="7" applyNumberFormat="1" applyFont="1" applyBorder="1" applyAlignment="1">
      <alignment horizontal="center" vertical="center"/>
    </xf>
    <xf numFmtId="1" fontId="1" fillId="19" borderId="9" xfId="7" applyNumberFormat="1" applyFont="1" applyFill="1" applyBorder="1" applyAlignment="1">
      <alignment horizontal="center" vertical="center"/>
    </xf>
    <xf numFmtId="1" fontId="3" fillId="19" borderId="9" xfId="7" applyNumberFormat="1" applyFont="1" applyFill="1" applyBorder="1" applyAlignment="1">
      <alignment horizontal="center" vertical="center"/>
    </xf>
    <xf numFmtId="172" fontId="3" fillId="19" borderId="9" xfId="7" applyNumberFormat="1" applyFont="1" applyFill="1" applyBorder="1" applyAlignment="1">
      <alignment horizontal="center" vertical="center"/>
    </xf>
    <xf numFmtId="0" fontId="3" fillId="19" borderId="9" xfId="7" applyNumberFormat="1" applyFont="1" applyFill="1" applyBorder="1" applyAlignment="1">
      <alignment horizontal="center" vertical="center"/>
    </xf>
    <xf numFmtId="0" fontId="18" fillId="0" borderId="0" xfId="4" applyFont="1" applyAlignment="1" applyProtection="1">
      <alignment horizontal="center" vertical="center" wrapText="1"/>
      <protection locked="0"/>
    </xf>
    <xf numFmtId="172" fontId="3" fillId="21" borderId="9" xfId="7" applyNumberFormat="1" applyFont="1" applyFill="1" applyBorder="1" applyAlignment="1">
      <alignment horizontal="center" vertical="center"/>
    </xf>
    <xf numFmtId="0" fontId="3" fillId="3" borderId="0" xfId="0" applyFont="1" applyFill="1"/>
    <xf numFmtId="0" fontId="2" fillId="0" borderId="0" xfId="0" applyFont="1" applyAlignment="1">
      <alignment vertical="center"/>
    </xf>
    <xf numFmtId="0" fontId="0" fillId="0" borderId="4" xfId="6" applyNumberFormat="1" applyFont="1" applyBorder="1" applyAlignment="1">
      <alignment horizontal="center" vertical="center"/>
    </xf>
    <xf numFmtId="44" fontId="3" fillId="19" borderId="9" xfId="7" applyFont="1" applyFill="1" applyBorder="1" applyAlignment="1">
      <alignment horizontal="center" vertical="center"/>
    </xf>
    <xf numFmtId="44" fontId="3" fillId="0" borderId="9" xfId="7" applyFont="1" applyFill="1" applyBorder="1" applyAlignment="1">
      <alignment horizontal="center" vertical="center"/>
    </xf>
    <xf numFmtId="0" fontId="0" fillId="0" borderId="0" xfId="6" applyNumberFormat="1" applyFont="1" applyBorder="1" applyAlignment="1">
      <alignment horizontal="center" vertical="center"/>
    </xf>
    <xf numFmtId="0" fontId="0" fillId="0" borderId="71" xfId="0" applyBorder="1" applyAlignment="1">
      <alignment horizontal="center" vertical="center"/>
    </xf>
    <xf numFmtId="0" fontId="0" fillId="0" borderId="72" xfId="0" applyBorder="1"/>
    <xf numFmtId="0" fontId="0" fillId="0" borderId="73" xfId="0" applyBorder="1"/>
    <xf numFmtId="0" fontId="3" fillId="0" borderId="74" xfId="0" applyFont="1" applyBorder="1"/>
    <xf numFmtId="0" fontId="3" fillId="0" borderId="75" xfId="0" applyFont="1" applyBorder="1"/>
    <xf numFmtId="0" fontId="3" fillId="0" borderId="70" xfId="0" applyFont="1" applyBorder="1" applyAlignment="1">
      <alignment horizontal="center" vertical="center"/>
    </xf>
    <xf numFmtId="0" fontId="64" fillId="0" borderId="0" xfId="4" applyFont="1" applyAlignment="1">
      <alignment horizontal="left" vertical="center"/>
    </xf>
    <xf numFmtId="172" fontId="1" fillId="19" borderId="9" xfId="7" applyNumberFormat="1" applyFont="1" applyFill="1" applyBorder="1" applyAlignment="1">
      <alignment horizontal="center" vertical="center"/>
    </xf>
    <xf numFmtId="0" fontId="58" fillId="0" borderId="0" xfId="0" applyFont="1" applyAlignment="1">
      <alignment horizontal="left" vertical="center"/>
    </xf>
    <xf numFmtId="0" fontId="20" fillId="0" borderId="0" xfId="4" applyFont="1" applyAlignment="1">
      <alignment horizontal="left" vertical="center"/>
    </xf>
    <xf numFmtId="0" fontId="11" fillId="6" borderId="0" xfId="4" applyFill="1" applyAlignment="1">
      <alignment vertical="center"/>
    </xf>
    <xf numFmtId="0" fontId="11" fillId="6" borderId="0" xfId="4" applyFill="1" applyAlignment="1">
      <alignment horizontal="left" vertical="center"/>
    </xf>
    <xf numFmtId="0" fontId="11" fillId="0" borderId="0" xfId="4" applyAlignment="1">
      <alignment vertical="center"/>
    </xf>
    <xf numFmtId="44" fontId="3" fillId="19" borderId="76" xfId="7" applyFont="1" applyFill="1" applyBorder="1" applyAlignment="1">
      <alignment horizontal="center" vertical="center"/>
    </xf>
    <xf numFmtId="0" fontId="0" fillId="0" borderId="34" xfId="0" applyBorder="1" applyAlignment="1">
      <alignment horizontal="center" vertical="center"/>
    </xf>
    <xf numFmtId="0" fontId="0" fillId="0" borderId="36" xfId="0" applyBorder="1" applyAlignment="1">
      <alignment horizontal="center" vertical="center"/>
    </xf>
    <xf numFmtId="0" fontId="0" fillId="0" borderId="23" xfId="0" applyBorder="1" applyAlignment="1">
      <alignment horizontal="center" vertical="center"/>
    </xf>
    <xf numFmtId="0" fontId="0" fillId="0" borderId="30" xfId="0" applyBorder="1" applyAlignment="1">
      <alignment horizontal="center" vertical="center"/>
    </xf>
    <xf numFmtId="0" fontId="0" fillId="0" borderId="77" xfId="0" applyBorder="1" applyAlignment="1">
      <alignment horizontal="center" vertical="center"/>
    </xf>
    <xf numFmtId="0" fontId="0" fillId="0" borderId="68" xfId="0" applyBorder="1" applyAlignment="1">
      <alignment horizontal="center" vertical="center"/>
    </xf>
    <xf numFmtId="0" fontId="3" fillId="0" borderId="0" xfId="7" applyNumberFormat="1" applyFont="1" applyFill="1" applyBorder="1" applyAlignment="1">
      <alignment horizontal="center" vertical="center"/>
    </xf>
    <xf numFmtId="0" fontId="3" fillId="19" borderId="76" xfId="7" applyNumberFormat="1" applyFont="1" applyFill="1" applyBorder="1" applyAlignment="1">
      <alignment horizontal="center" vertical="center"/>
    </xf>
    <xf numFmtId="0" fontId="11" fillId="26" borderId="0" xfId="4" applyFill="1">
      <alignment horizontal="center" vertical="center"/>
    </xf>
    <xf numFmtId="0" fontId="15" fillId="0" borderId="0" xfId="0" applyFont="1" applyAlignment="1">
      <alignment horizontal="center" vertical="center" wrapText="1"/>
    </xf>
    <xf numFmtId="44" fontId="3" fillId="19" borderId="9" xfId="7" applyFont="1" applyFill="1" applyBorder="1" applyAlignment="1">
      <alignment vertical="center"/>
    </xf>
    <xf numFmtId="44" fontId="23" fillId="3" borderId="4" xfId="7" applyFont="1" applyFill="1" applyBorder="1" applyAlignment="1">
      <alignment horizontal="center" vertical="center"/>
    </xf>
    <xf numFmtId="0" fontId="0" fillId="3" borderId="4" xfId="6" applyNumberFormat="1" applyFont="1" applyFill="1" applyBorder="1" applyAlignment="1">
      <alignment horizontal="center" vertical="center"/>
    </xf>
    <xf numFmtId="0" fontId="0" fillId="3" borderId="12" xfId="6" applyNumberFormat="1" applyFont="1" applyFill="1" applyBorder="1" applyAlignment="1">
      <alignment horizontal="center" vertical="center"/>
    </xf>
    <xf numFmtId="0" fontId="11" fillId="26" borderId="0" xfId="4" applyFill="1" applyAlignment="1">
      <alignment horizontal="center" vertical="center" wrapText="1"/>
    </xf>
    <xf numFmtId="165" fontId="18" fillId="26" borderId="43" xfId="4" applyNumberFormat="1" applyFont="1" applyFill="1" applyBorder="1" applyAlignment="1">
      <alignment horizontal="center" vertical="center" wrapText="1"/>
    </xf>
    <xf numFmtId="0" fontId="60" fillId="3" borderId="4" xfId="7" applyNumberFormat="1" applyFont="1" applyFill="1" applyBorder="1" applyAlignment="1">
      <alignment vertical="center"/>
    </xf>
    <xf numFmtId="0" fontId="11" fillId="19" borderId="78" xfId="4" applyFill="1" applyBorder="1">
      <alignment horizontal="center" vertical="center"/>
    </xf>
    <xf numFmtId="44" fontId="23" fillId="3" borderId="14" xfId="7" applyFont="1" applyFill="1" applyBorder="1" applyAlignment="1">
      <alignment horizontal="center" vertical="center"/>
    </xf>
    <xf numFmtId="0" fontId="0" fillId="8" borderId="4" xfId="0" applyFill="1" applyBorder="1" applyAlignment="1" applyProtection="1">
      <alignment horizontal="center" vertical="center"/>
      <protection locked="0"/>
    </xf>
    <xf numFmtId="0" fontId="0" fillId="28" borderId="0" xfId="0" applyFill="1" applyAlignment="1">
      <alignment horizontal="left" vertical="center" wrapText="1"/>
    </xf>
    <xf numFmtId="0" fontId="58" fillId="8" borderId="4" xfId="0" applyFont="1" applyFill="1" applyBorder="1" applyAlignment="1" applyProtection="1">
      <alignment horizontal="center" vertical="center"/>
      <protection locked="0"/>
    </xf>
    <xf numFmtId="0" fontId="0" fillId="26" borderId="0" xfId="0" applyFill="1" applyAlignment="1">
      <alignment horizontal="left" vertical="center" wrapText="1"/>
    </xf>
    <xf numFmtId="0" fontId="0" fillId="0" borderId="0" xfId="0" applyAlignment="1">
      <alignment horizontal="left"/>
    </xf>
    <xf numFmtId="0" fontId="66" fillId="5" borderId="0" xfId="0" applyFont="1" applyFill="1"/>
    <xf numFmtId="0" fontId="4" fillId="5" borderId="0" xfId="0" applyFont="1" applyFill="1"/>
    <xf numFmtId="0" fontId="68" fillId="0" borderId="0" xfId="0" applyFont="1"/>
    <xf numFmtId="0" fontId="66" fillId="0" borderId="0" xfId="0" applyFont="1"/>
    <xf numFmtId="2" fontId="0" fillId="8" borderId="4" xfId="0" applyNumberFormat="1" applyFill="1" applyBorder="1" applyAlignment="1" applyProtection="1">
      <alignment horizontal="center" vertical="center"/>
      <protection locked="0"/>
    </xf>
    <xf numFmtId="0" fontId="0" fillId="9" borderId="4" xfId="6" applyNumberFormat="1" applyFont="1" applyFill="1" applyBorder="1" applyAlignment="1">
      <alignment horizontal="center" vertical="center"/>
    </xf>
    <xf numFmtId="0" fontId="69" fillId="9" borderId="4" xfId="0" applyFont="1" applyFill="1" applyBorder="1" applyAlignment="1">
      <alignment horizontal="center"/>
    </xf>
    <xf numFmtId="0" fontId="6" fillId="0" borderId="0" xfId="0" applyFont="1"/>
    <xf numFmtId="0" fontId="0" fillId="20" borderId="0" xfId="0" applyFill="1"/>
    <xf numFmtId="0" fontId="58" fillId="0" borderId="0" xfId="0" applyFont="1"/>
    <xf numFmtId="0" fontId="47" fillId="0" borderId="13" xfId="3" applyFont="1" applyBorder="1" applyAlignment="1">
      <alignment horizontal="left" vertical="center" wrapText="1"/>
    </xf>
    <xf numFmtId="0" fontId="47" fillId="0" borderId="0" xfId="3" applyFont="1" applyAlignment="1">
      <alignment horizontal="left" vertical="center" wrapText="1"/>
    </xf>
    <xf numFmtId="0" fontId="47" fillId="0" borderId="0" xfId="0" applyFont="1" applyAlignment="1">
      <alignment horizontal="left" vertical="center" wrapText="1"/>
    </xf>
    <xf numFmtId="0" fontId="14" fillId="9" borderId="13" xfId="3" applyFont="1" applyFill="1" applyBorder="1" applyAlignment="1">
      <alignment horizontal="center" vertical="center" wrapText="1"/>
    </xf>
    <xf numFmtId="0" fontId="14" fillId="9" borderId="0" xfId="3" applyFont="1" applyFill="1" applyAlignment="1">
      <alignment horizontal="center" vertical="center" wrapText="1"/>
    </xf>
    <xf numFmtId="0" fontId="14" fillId="9" borderId="0" xfId="3" applyFont="1" applyFill="1" applyAlignment="1">
      <alignment horizontal="center" vertical="center"/>
    </xf>
    <xf numFmtId="0" fontId="58" fillId="0" borderId="0" xfId="0" applyFont="1" applyAlignment="1">
      <alignment horizontal="justify" vertical="center"/>
    </xf>
    <xf numFmtId="0" fontId="58" fillId="0" borderId="0" xfId="0" applyFont="1" applyAlignment="1">
      <alignment horizontal="left" vertical="center" wrapText="1"/>
    </xf>
    <xf numFmtId="0" fontId="3" fillId="0" borderId="74" xfId="0" applyFont="1" applyBorder="1" applyAlignment="1">
      <alignment horizontal="center" wrapText="1"/>
    </xf>
    <xf numFmtId="0" fontId="3" fillId="0" borderId="79" xfId="0" applyFont="1" applyBorder="1" applyAlignment="1">
      <alignment horizontal="center" wrapText="1"/>
    </xf>
    <xf numFmtId="0" fontId="3" fillId="0" borderId="75" xfId="0" applyFont="1" applyBorder="1" applyAlignment="1">
      <alignment horizontal="center" wrapText="1"/>
    </xf>
    <xf numFmtId="0" fontId="67" fillId="5" borderId="0" xfId="0" applyFont="1" applyFill="1" applyAlignment="1">
      <alignment horizontal="center" vertical="center"/>
    </xf>
    <xf numFmtId="0" fontId="66" fillId="5" borderId="0" xfId="0" applyFont="1" applyFill="1" applyAlignment="1">
      <alignment horizontal="left"/>
    </xf>
    <xf numFmtId="0" fontId="25" fillId="5" borderId="0" xfId="0" applyFont="1" applyFill="1" applyAlignment="1">
      <alignment horizontal="center" vertical="center"/>
    </xf>
    <xf numFmtId="0" fontId="0" fillId="0" borderId="0" xfId="0" applyAlignment="1">
      <alignment horizontal="center" vertical="center"/>
    </xf>
    <xf numFmtId="0" fontId="3" fillId="0" borderId="15" xfId="0" applyFont="1" applyBorder="1" applyAlignment="1">
      <alignment horizontal="center"/>
    </xf>
    <xf numFmtId="0" fontId="3" fillId="0" borderId="33" xfId="0" applyFont="1" applyBorder="1" applyAlignment="1">
      <alignment horizontal="center"/>
    </xf>
    <xf numFmtId="0" fontId="0" fillId="8" borderId="13" xfId="0" applyFill="1" applyBorder="1" applyAlignment="1">
      <alignment horizontal="center" vertical="center" wrapText="1"/>
    </xf>
    <xf numFmtId="0" fontId="0" fillId="8" borderId="0" xfId="0" applyFill="1" applyAlignment="1">
      <alignment horizontal="center" vertical="center" wrapText="1"/>
    </xf>
    <xf numFmtId="0" fontId="3" fillId="10" borderId="13" xfId="0" applyFont="1" applyFill="1" applyBorder="1" applyAlignment="1">
      <alignment horizontal="center" vertical="center"/>
    </xf>
    <xf numFmtId="0" fontId="3" fillId="10" borderId="0" xfId="0" applyFont="1" applyFill="1" applyAlignment="1">
      <alignment horizontal="center" vertical="center"/>
    </xf>
    <xf numFmtId="0" fontId="0" fillId="6" borderId="0" xfId="0" applyFill="1" applyAlignment="1">
      <alignment horizontal="center"/>
    </xf>
    <xf numFmtId="0" fontId="0" fillId="6" borderId="13" xfId="0" applyFill="1" applyBorder="1" applyAlignment="1">
      <alignment horizontal="center" vertical="center" wrapText="1"/>
    </xf>
    <xf numFmtId="0" fontId="0" fillId="6" borderId="0" xfId="0" applyFill="1" applyAlignment="1">
      <alignment horizontal="center" vertical="center" wrapText="1"/>
    </xf>
    <xf numFmtId="0" fontId="3" fillId="8" borderId="13" xfId="0" applyFont="1" applyFill="1" applyBorder="1" applyAlignment="1">
      <alignment horizontal="center" vertical="center"/>
    </xf>
    <xf numFmtId="0" fontId="3" fillId="8" borderId="0" xfId="0" applyFont="1" applyFill="1" applyAlignment="1">
      <alignment horizontal="center" vertical="center"/>
    </xf>
    <xf numFmtId="0" fontId="0" fillId="0" borderId="0" xfId="0" applyAlignment="1">
      <alignment horizontal="center" wrapText="1"/>
    </xf>
    <xf numFmtId="0" fontId="0" fillId="0" borderId="0" xfId="0" applyAlignment="1">
      <alignment horizontal="center"/>
    </xf>
    <xf numFmtId="0" fontId="0" fillId="18" borderId="13" xfId="0" applyFill="1" applyBorder="1" applyAlignment="1">
      <alignment horizontal="center" vertical="center" wrapText="1"/>
    </xf>
    <xf numFmtId="0" fontId="0" fillId="18" borderId="0" xfId="0" applyFill="1" applyAlignment="1">
      <alignment horizontal="center" vertical="center" wrapText="1"/>
    </xf>
    <xf numFmtId="0" fontId="25" fillId="15" borderId="0" xfId="0" applyFont="1" applyFill="1" applyAlignment="1">
      <alignment horizontal="center" vertical="center"/>
    </xf>
    <xf numFmtId="0" fontId="25" fillId="5" borderId="0" xfId="0" applyFont="1" applyFill="1" applyAlignment="1">
      <alignment horizontal="center" vertical="center" wrapText="1"/>
    </xf>
    <xf numFmtId="0" fontId="0" fillId="0" borderId="59" xfId="0" applyBorder="1" applyAlignment="1">
      <alignment horizontal="left"/>
    </xf>
    <xf numFmtId="0" fontId="0" fillId="0" borderId="60" xfId="0" applyBorder="1" applyAlignment="1">
      <alignment horizontal="left"/>
    </xf>
    <xf numFmtId="0" fontId="0" fillId="0" borderId="61" xfId="0" applyBorder="1" applyAlignment="1">
      <alignment horizontal="left"/>
    </xf>
    <xf numFmtId="0" fontId="3" fillId="26" borderId="55" xfId="0" applyFont="1" applyFill="1" applyBorder="1" applyAlignment="1">
      <alignment horizontal="center" vertical="center" wrapText="1"/>
    </xf>
    <xf numFmtId="0" fontId="3" fillId="26" borderId="56" xfId="0" applyFont="1" applyFill="1" applyBorder="1" applyAlignment="1">
      <alignment horizontal="center" vertical="center" wrapText="1"/>
    </xf>
    <xf numFmtId="0" fontId="3" fillId="26" borderId="57" xfId="0" applyFont="1" applyFill="1" applyBorder="1" applyAlignment="1">
      <alignment horizontal="center" vertical="center" wrapText="1"/>
    </xf>
    <xf numFmtId="0" fontId="0" fillId="0" borderId="58" xfId="0" applyBorder="1" applyAlignment="1">
      <alignment horizontal="center"/>
    </xf>
    <xf numFmtId="0" fontId="0" fillId="0" borderId="41" xfId="0" applyBorder="1" applyAlignment="1">
      <alignment horizontal="center"/>
    </xf>
    <xf numFmtId="0" fontId="0" fillId="0" borderId="58" xfId="0" applyBorder="1" applyAlignment="1">
      <alignment horizontal="left"/>
    </xf>
    <xf numFmtId="0" fontId="0" fillId="0" borderId="0" xfId="0" applyAlignment="1">
      <alignment horizontal="left"/>
    </xf>
    <xf numFmtId="0" fontId="0" fillId="0" borderId="41" xfId="0" applyBorder="1" applyAlignment="1">
      <alignment horizontal="left"/>
    </xf>
    <xf numFmtId="0" fontId="0" fillId="0" borderId="5" xfId="6" applyNumberFormat="1" applyFont="1" applyBorder="1" applyAlignment="1" applyProtection="1">
      <alignment horizontal="center" vertical="center"/>
      <protection locked="0"/>
    </xf>
    <xf numFmtId="0" fontId="0" fillId="0" borderId="6" xfId="6" applyNumberFormat="1" applyFont="1" applyBorder="1" applyAlignment="1" applyProtection="1">
      <alignment horizontal="center" vertical="center"/>
      <protection locked="0"/>
    </xf>
    <xf numFmtId="0" fontId="0" fillId="8" borderId="4" xfId="6" applyNumberFormat="1" applyFont="1" applyFill="1" applyBorder="1" applyAlignment="1" applyProtection="1">
      <alignment horizontal="center" vertical="center"/>
      <protection locked="0"/>
    </xf>
    <xf numFmtId="0" fontId="0" fillId="27" borderId="0" xfId="6" applyNumberFormat="1" applyFont="1" applyFill="1" applyBorder="1" applyAlignment="1" applyProtection="1">
      <alignment horizontal="center" vertical="center" wrapText="1"/>
      <protection locked="0"/>
    </xf>
    <xf numFmtId="0" fontId="0" fillId="8" borderId="4" xfId="6" applyNumberFormat="1" applyFont="1" applyFill="1" applyBorder="1" applyAlignment="1" applyProtection="1">
      <alignment horizontal="center" vertical="center" wrapText="1"/>
      <protection locked="0"/>
    </xf>
    <xf numFmtId="0" fontId="0" fillId="0" borderId="5" xfId="6" applyNumberFormat="1" applyFont="1" applyFill="1" applyBorder="1" applyAlignment="1" applyProtection="1">
      <alignment horizontal="center" vertical="center"/>
      <protection locked="0"/>
    </xf>
    <xf numFmtId="0" fontId="0" fillId="0" borderId="6" xfId="6" applyNumberFormat="1" applyFont="1" applyFill="1" applyBorder="1" applyAlignment="1" applyProtection="1">
      <alignment horizontal="center" vertical="center"/>
      <protection locked="0"/>
    </xf>
    <xf numFmtId="2" fontId="0" fillId="8" borderId="4" xfId="6" applyNumberFormat="1" applyFont="1" applyFill="1" applyBorder="1" applyAlignment="1" applyProtection="1">
      <alignment horizontal="center" vertical="center"/>
      <protection locked="0"/>
    </xf>
  </cellXfs>
  <cellStyles count="9">
    <cellStyle name="20 % - Accent3" xfId="2" builtinId="38"/>
    <cellStyle name="Hyperlink" xfId="8" xr:uid="{00000000-0005-0000-0000-000001000000}"/>
    <cellStyle name="Milliers" xfId="1" builtinId="3"/>
    <cellStyle name="Milliers 2" xfId="5" xr:uid="{00000000-0005-0000-0000-000003000000}"/>
    <cellStyle name="Monétaire" xfId="7" builtinId="4"/>
    <cellStyle name="Normal" xfId="0" builtinId="0"/>
    <cellStyle name="Normal 2" xfId="3" xr:uid="{00000000-0005-0000-0000-000006000000}"/>
    <cellStyle name="Normal 3" xfId="4" xr:uid="{00000000-0005-0000-0000-000007000000}"/>
    <cellStyle name="Pourcentage" xfId="6" builtinId="5"/>
  </cellStyles>
  <dxfs count="83">
    <dxf>
      <font>
        <color theme="1"/>
      </font>
      <fill>
        <patternFill patternType="gray0625">
          <bgColor rgb="FFFF00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auto="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auto="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auto="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auto="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
      <font>
        <color theme="1"/>
      </font>
      <fill>
        <patternFill patternType="gray0625">
          <bgColor rgb="FFFFFF00"/>
        </patternFill>
      </fill>
    </dxf>
  </dxfs>
  <tableStyles count="0" defaultTableStyle="TableStyleMedium2" defaultPivotStyle="PivotStyleLight16"/>
  <colors>
    <mruColors>
      <color rgb="FFFF9900"/>
      <color rgb="FF00FF00"/>
      <color rgb="FFD39AEA"/>
      <color rgb="FF00CC99"/>
      <color rgb="FF9999FF"/>
      <color rgb="FFFFCCFF"/>
      <color rgb="FFFFFF9B"/>
      <color rgb="FFB6FCFA"/>
      <color rgb="FFF5D1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295275</xdr:colOff>
      <xdr:row>18</xdr:row>
      <xdr:rowOff>180975</xdr:rowOff>
    </xdr:from>
    <xdr:to>
      <xdr:col>2</xdr:col>
      <xdr:colOff>712258</xdr:colOff>
      <xdr:row>25</xdr:row>
      <xdr:rowOff>95250</xdr:rowOff>
    </xdr:to>
    <xdr:pic>
      <xdr:nvPicPr>
        <xdr:cNvPr id="2" name="Image 1">
          <a:extLst>
            <a:ext uri="{FF2B5EF4-FFF2-40B4-BE49-F238E27FC236}">
              <a16:creationId xmlns:a16="http://schemas.microsoft.com/office/drawing/2014/main" id="{A72C74A6-61D2-4424-B411-58C152C2BA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4657725"/>
          <a:ext cx="1940983" cy="1247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76200</xdr:colOff>
      <xdr:row>19</xdr:row>
      <xdr:rowOff>114300</xdr:rowOff>
    </xdr:from>
    <xdr:to>
      <xdr:col>8</xdr:col>
      <xdr:colOff>752475</xdr:colOff>
      <xdr:row>24</xdr:row>
      <xdr:rowOff>0</xdr:rowOff>
    </xdr:to>
    <xdr:pic>
      <xdr:nvPicPr>
        <xdr:cNvPr id="3" name="Image 2">
          <a:extLst>
            <a:ext uri="{FF2B5EF4-FFF2-40B4-BE49-F238E27FC236}">
              <a16:creationId xmlns:a16="http://schemas.microsoft.com/office/drawing/2014/main" id="{AFF05D4A-C44F-44F7-8E82-27D4D7AB1FF0}"/>
            </a:ext>
            <a:ext uri="{147F2762-F138-4A5C-976F-8EAC2B608ADB}">
              <a16:predDERef xmlns:a16="http://schemas.microsoft.com/office/drawing/2014/main" pred="{A72C74A6-61D2-4424-B411-58C152C2BA9B}"/>
            </a:ext>
          </a:extLst>
        </xdr:cNvPr>
        <xdr:cNvPicPr>
          <a:picLocks noChangeAspect="1"/>
        </xdr:cNvPicPr>
      </xdr:nvPicPr>
      <xdr:blipFill>
        <a:blip xmlns:r="http://schemas.openxmlformats.org/officeDocument/2006/relationships" r:embed="rId2"/>
        <a:stretch>
          <a:fillRect/>
        </a:stretch>
      </xdr:blipFill>
      <xdr:spPr>
        <a:xfrm>
          <a:off x="4648200" y="4781550"/>
          <a:ext cx="2200275" cy="838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200025</xdr:colOff>
      <xdr:row>7</xdr:row>
      <xdr:rowOff>9525</xdr:rowOff>
    </xdr:from>
    <xdr:to>
      <xdr:col>5</xdr:col>
      <xdr:colOff>552450</xdr:colOff>
      <xdr:row>12</xdr:row>
      <xdr:rowOff>38100</xdr:rowOff>
    </xdr:to>
    <xdr:sp macro="" textlink="">
      <xdr:nvSpPr>
        <xdr:cNvPr id="2" name="Accolade fermante 1">
          <a:extLst>
            <a:ext uri="{FF2B5EF4-FFF2-40B4-BE49-F238E27FC236}">
              <a16:creationId xmlns:a16="http://schemas.microsoft.com/office/drawing/2014/main" id="{00000000-0008-0000-0100-000002000000}"/>
            </a:ext>
          </a:extLst>
        </xdr:cNvPr>
        <xdr:cNvSpPr/>
      </xdr:nvSpPr>
      <xdr:spPr>
        <a:xfrm>
          <a:off x="4953000" y="1428750"/>
          <a:ext cx="352425" cy="1295400"/>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190500</xdr:colOff>
      <xdr:row>16</xdr:row>
      <xdr:rowOff>133349</xdr:rowOff>
    </xdr:from>
    <xdr:to>
      <xdr:col>5</xdr:col>
      <xdr:colOff>542925</xdr:colOff>
      <xdr:row>22</xdr:row>
      <xdr:rowOff>0</xdr:rowOff>
    </xdr:to>
    <xdr:sp macro="" textlink="">
      <xdr:nvSpPr>
        <xdr:cNvPr id="3" name="Accolade fermante 2">
          <a:extLst>
            <a:ext uri="{FF2B5EF4-FFF2-40B4-BE49-F238E27FC236}">
              <a16:creationId xmlns:a16="http://schemas.microsoft.com/office/drawing/2014/main" id="{00000000-0008-0000-0100-000003000000}"/>
            </a:ext>
          </a:extLst>
        </xdr:cNvPr>
        <xdr:cNvSpPr/>
      </xdr:nvSpPr>
      <xdr:spPr>
        <a:xfrm>
          <a:off x="5928360" y="3371849"/>
          <a:ext cx="352425" cy="1101091"/>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219076</xdr:colOff>
      <xdr:row>13</xdr:row>
      <xdr:rowOff>9525</xdr:rowOff>
    </xdr:from>
    <xdr:to>
      <xdr:col>5</xdr:col>
      <xdr:colOff>485776</xdr:colOff>
      <xdr:row>16</xdr:row>
      <xdr:rowOff>19051</xdr:rowOff>
    </xdr:to>
    <xdr:sp macro="" textlink="">
      <xdr:nvSpPr>
        <xdr:cNvPr id="4" name="Accolade fermante 3">
          <a:extLst>
            <a:ext uri="{FF2B5EF4-FFF2-40B4-BE49-F238E27FC236}">
              <a16:creationId xmlns:a16="http://schemas.microsoft.com/office/drawing/2014/main" id="{00000000-0008-0000-0100-000004000000}"/>
            </a:ext>
          </a:extLst>
        </xdr:cNvPr>
        <xdr:cNvSpPr/>
      </xdr:nvSpPr>
      <xdr:spPr>
        <a:xfrm>
          <a:off x="4972051" y="2886075"/>
          <a:ext cx="266700" cy="771526"/>
        </a:xfrm>
        <a:prstGeom prst="rightBrace">
          <a:avLst>
            <a:gd name="adj1" fmla="val 43469"/>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142875</xdr:colOff>
      <xdr:row>24</xdr:row>
      <xdr:rowOff>180975</xdr:rowOff>
    </xdr:from>
    <xdr:to>
      <xdr:col>5</xdr:col>
      <xdr:colOff>495300</xdr:colOff>
      <xdr:row>30</xdr:row>
      <xdr:rowOff>76200</xdr:rowOff>
    </xdr:to>
    <xdr:sp macro="" textlink="">
      <xdr:nvSpPr>
        <xdr:cNvPr id="5" name="Accolade fermante 4">
          <a:extLst>
            <a:ext uri="{FF2B5EF4-FFF2-40B4-BE49-F238E27FC236}">
              <a16:creationId xmlns:a16="http://schemas.microsoft.com/office/drawing/2014/main" id="{00000000-0008-0000-0100-000005000000}"/>
            </a:ext>
          </a:extLst>
        </xdr:cNvPr>
        <xdr:cNvSpPr/>
      </xdr:nvSpPr>
      <xdr:spPr>
        <a:xfrm>
          <a:off x="4895850" y="5553075"/>
          <a:ext cx="352425" cy="1295400"/>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152400</xdr:colOff>
      <xdr:row>53</xdr:row>
      <xdr:rowOff>142875</xdr:rowOff>
    </xdr:from>
    <xdr:to>
      <xdr:col>5</xdr:col>
      <xdr:colOff>504825</xdr:colOff>
      <xdr:row>59</xdr:row>
      <xdr:rowOff>38100</xdr:rowOff>
    </xdr:to>
    <xdr:sp macro="" textlink="">
      <xdr:nvSpPr>
        <xdr:cNvPr id="6" name="Accolade fermante 5">
          <a:extLst>
            <a:ext uri="{FF2B5EF4-FFF2-40B4-BE49-F238E27FC236}">
              <a16:creationId xmlns:a16="http://schemas.microsoft.com/office/drawing/2014/main" id="{00000000-0008-0000-0100-000006000000}"/>
            </a:ext>
          </a:extLst>
        </xdr:cNvPr>
        <xdr:cNvSpPr/>
      </xdr:nvSpPr>
      <xdr:spPr>
        <a:xfrm>
          <a:off x="4905375" y="7334250"/>
          <a:ext cx="352425" cy="1295400"/>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171451</xdr:colOff>
      <xdr:row>60</xdr:row>
      <xdr:rowOff>0</xdr:rowOff>
    </xdr:from>
    <xdr:to>
      <xdr:col>5</xdr:col>
      <xdr:colOff>438151</xdr:colOff>
      <xdr:row>62</xdr:row>
      <xdr:rowOff>171451</xdr:rowOff>
    </xdr:to>
    <xdr:sp macro="" textlink="">
      <xdr:nvSpPr>
        <xdr:cNvPr id="7" name="Accolade fermante 6">
          <a:extLst>
            <a:ext uri="{FF2B5EF4-FFF2-40B4-BE49-F238E27FC236}">
              <a16:creationId xmlns:a16="http://schemas.microsoft.com/office/drawing/2014/main" id="{00000000-0008-0000-0100-000007000000}"/>
            </a:ext>
          </a:extLst>
        </xdr:cNvPr>
        <xdr:cNvSpPr/>
      </xdr:nvSpPr>
      <xdr:spPr>
        <a:xfrm>
          <a:off x="4924426" y="8782050"/>
          <a:ext cx="266700" cy="771526"/>
        </a:xfrm>
        <a:prstGeom prst="rightBrace">
          <a:avLst>
            <a:gd name="adj1" fmla="val 43469"/>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142875</xdr:colOff>
      <xdr:row>63</xdr:row>
      <xdr:rowOff>114300</xdr:rowOff>
    </xdr:from>
    <xdr:to>
      <xdr:col>5</xdr:col>
      <xdr:colOff>495300</xdr:colOff>
      <xdr:row>69</xdr:row>
      <xdr:rowOff>38100</xdr:rowOff>
    </xdr:to>
    <xdr:sp macro="" textlink="">
      <xdr:nvSpPr>
        <xdr:cNvPr id="8" name="Accolade fermante 7">
          <a:extLst>
            <a:ext uri="{FF2B5EF4-FFF2-40B4-BE49-F238E27FC236}">
              <a16:creationId xmlns:a16="http://schemas.microsoft.com/office/drawing/2014/main" id="{00000000-0008-0000-0100-000008000000}"/>
            </a:ext>
          </a:extLst>
        </xdr:cNvPr>
        <xdr:cNvSpPr/>
      </xdr:nvSpPr>
      <xdr:spPr>
        <a:xfrm>
          <a:off x="4895850" y="9696450"/>
          <a:ext cx="352425" cy="1295400"/>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219075</xdr:colOff>
      <xdr:row>55</xdr:row>
      <xdr:rowOff>104774</xdr:rowOff>
    </xdr:from>
    <xdr:to>
      <xdr:col>8</xdr:col>
      <xdr:colOff>571500</xdr:colOff>
      <xdr:row>67</xdr:row>
      <xdr:rowOff>76200</xdr:rowOff>
    </xdr:to>
    <xdr:sp macro="" textlink="">
      <xdr:nvSpPr>
        <xdr:cNvPr id="14" name="Accolade fermante 13">
          <a:extLst>
            <a:ext uri="{FF2B5EF4-FFF2-40B4-BE49-F238E27FC236}">
              <a16:creationId xmlns:a16="http://schemas.microsoft.com/office/drawing/2014/main" id="{00000000-0008-0000-0100-00000E000000}"/>
            </a:ext>
          </a:extLst>
        </xdr:cNvPr>
        <xdr:cNvSpPr/>
      </xdr:nvSpPr>
      <xdr:spPr>
        <a:xfrm>
          <a:off x="9334500" y="7677149"/>
          <a:ext cx="352425" cy="296227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209550</xdr:colOff>
      <xdr:row>8</xdr:row>
      <xdr:rowOff>104774</xdr:rowOff>
    </xdr:from>
    <xdr:to>
      <xdr:col>8</xdr:col>
      <xdr:colOff>561975</xdr:colOff>
      <xdr:row>20</xdr:row>
      <xdr:rowOff>114300</xdr:rowOff>
    </xdr:to>
    <xdr:sp macro="" textlink="">
      <xdr:nvSpPr>
        <xdr:cNvPr id="15" name="Accolade fermante 14">
          <a:extLst>
            <a:ext uri="{FF2B5EF4-FFF2-40B4-BE49-F238E27FC236}">
              <a16:creationId xmlns:a16="http://schemas.microsoft.com/office/drawing/2014/main" id="{00000000-0008-0000-0100-00000F000000}"/>
            </a:ext>
          </a:extLst>
        </xdr:cNvPr>
        <xdr:cNvSpPr/>
      </xdr:nvSpPr>
      <xdr:spPr>
        <a:xfrm>
          <a:off x="9324975" y="1714499"/>
          <a:ext cx="352425" cy="296227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142875</xdr:colOff>
      <xdr:row>80</xdr:row>
      <xdr:rowOff>0</xdr:rowOff>
    </xdr:from>
    <xdr:to>
      <xdr:col>5</xdr:col>
      <xdr:colOff>495300</xdr:colOff>
      <xdr:row>84</xdr:row>
      <xdr:rowOff>0</xdr:rowOff>
    </xdr:to>
    <xdr:sp macro="" textlink="">
      <xdr:nvSpPr>
        <xdr:cNvPr id="20" name="Accolade fermante 19">
          <a:extLst>
            <a:ext uri="{FF2B5EF4-FFF2-40B4-BE49-F238E27FC236}">
              <a16:creationId xmlns:a16="http://schemas.microsoft.com/office/drawing/2014/main" id="{00000000-0008-0000-0100-000014000000}"/>
            </a:ext>
          </a:extLst>
        </xdr:cNvPr>
        <xdr:cNvSpPr/>
      </xdr:nvSpPr>
      <xdr:spPr>
        <a:xfrm>
          <a:off x="4895850" y="5553075"/>
          <a:ext cx="352425" cy="1295400"/>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247650</xdr:colOff>
      <xdr:row>72</xdr:row>
      <xdr:rowOff>228600</xdr:rowOff>
    </xdr:from>
    <xdr:to>
      <xdr:col>9</xdr:col>
      <xdr:colOff>15240</xdr:colOff>
      <xdr:row>84</xdr:row>
      <xdr:rowOff>106680</xdr:rowOff>
    </xdr:to>
    <xdr:sp macro="" textlink="">
      <xdr:nvSpPr>
        <xdr:cNvPr id="21" name="Accolade fermante 20">
          <a:extLst>
            <a:ext uri="{FF2B5EF4-FFF2-40B4-BE49-F238E27FC236}">
              <a16:creationId xmlns:a16="http://schemas.microsoft.com/office/drawing/2014/main" id="{00000000-0008-0000-0100-000015000000}"/>
            </a:ext>
          </a:extLst>
        </xdr:cNvPr>
        <xdr:cNvSpPr/>
      </xdr:nvSpPr>
      <xdr:spPr>
        <a:xfrm>
          <a:off x="11277600" y="14954250"/>
          <a:ext cx="529590" cy="2230755"/>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213360</xdr:colOff>
      <xdr:row>72</xdr:row>
      <xdr:rowOff>36194</xdr:rowOff>
    </xdr:from>
    <xdr:to>
      <xdr:col>5</xdr:col>
      <xdr:colOff>565785</xdr:colOff>
      <xdr:row>77</xdr:row>
      <xdr:rowOff>123824</xdr:rowOff>
    </xdr:to>
    <xdr:sp macro="" textlink="">
      <xdr:nvSpPr>
        <xdr:cNvPr id="23" name="Accolade fermante 22">
          <a:extLst>
            <a:ext uri="{FF2B5EF4-FFF2-40B4-BE49-F238E27FC236}">
              <a16:creationId xmlns:a16="http://schemas.microsoft.com/office/drawing/2014/main" id="{00000000-0008-0000-0100-000017000000}"/>
            </a:ext>
          </a:extLst>
        </xdr:cNvPr>
        <xdr:cNvSpPr/>
      </xdr:nvSpPr>
      <xdr:spPr>
        <a:xfrm>
          <a:off x="5299710" y="14761844"/>
          <a:ext cx="352425" cy="992505"/>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200025</xdr:colOff>
      <xdr:row>35</xdr:row>
      <xdr:rowOff>9525</xdr:rowOff>
    </xdr:from>
    <xdr:to>
      <xdr:col>5</xdr:col>
      <xdr:colOff>552450</xdr:colOff>
      <xdr:row>40</xdr:row>
      <xdr:rowOff>38100</xdr:rowOff>
    </xdr:to>
    <xdr:sp macro="" textlink="">
      <xdr:nvSpPr>
        <xdr:cNvPr id="32" name="Accolade fermante 31">
          <a:extLst>
            <a:ext uri="{FF2B5EF4-FFF2-40B4-BE49-F238E27FC236}">
              <a16:creationId xmlns:a16="http://schemas.microsoft.com/office/drawing/2014/main" id="{00000000-0008-0000-0100-000020000000}"/>
            </a:ext>
          </a:extLst>
        </xdr:cNvPr>
        <xdr:cNvSpPr/>
      </xdr:nvSpPr>
      <xdr:spPr>
        <a:xfrm>
          <a:off x="5286375" y="1447800"/>
          <a:ext cx="352425" cy="1076325"/>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219076</xdr:colOff>
      <xdr:row>41</xdr:row>
      <xdr:rowOff>9525</xdr:rowOff>
    </xdr:from>
    <xdr:to>
      <xdr:col>5</xdr:col>
      <xdr:colOff>485776</xdr:colOff>
      <xdr:row>44</xdr:row>
      <xdr:rowOff>19051</xdr:rowOff>
    </xdr:to>
    <xdr:sp macro="" textlink="">
      <xdr:nvSpPr>
        <xdr:cNvPr id="34" name="Accolade fermante 33">
          <a:extLst>
            <a:ext uri="{FF2B5EF4-FFF2-40B4-BE49-F238E27FC236}">
              <a16:creationId xmlns:a16="http://schemas.microsoft.com/office/drawing/2014/main" id="{00000000-0008-0000-0100-000022000000}"/>
            </a:ext>
          </a:extLst>
        </xdr:cNvPr>
        <xdr:cNvSpPr/>
      </xdr:nvSpPr>
      <xdr:spPr>
        <a:xfrm>
          <a:off x="5305426" y="2705100"/>
          <a:ext cx="266700" cy="638176"/>
        </a:xfrm>
        <a:prstGeom prst="rightBrace">
          <a:avLst>
            <a:gd name="adj1" fmla="val 43469"/>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209550</xdr:colOff>
      <xdr:row>36</xdr:row>
      <xdr:rowOff>104774</xdr:rowOff>
    </xdr:from>
    <xdr:to>
      <xdr:col>8</xdr:col>
      <xdr:colOff>561975</xdr:colOff>
      <xdr:row>48</xdr:row>
      <xdr:rowOff>114300</xdr:rowOff>
    </xdr:to>
    <xdr:sp macro="" textlink="">
      <xdr:nvSpPr>
        <xdr:cNvPr id="35" name="Accolade fermante 34">
          <a:extLst>
            <a:ext uri="{FF2B5EF4-FFF2-40B4-BE49-F238E27FC236}">
              <a16:creationId xmlns:a16="http://schemas.microsoft.com/office/drawing/2014/main" id="{00000000-0008-0000-0100-000023000000}"/>
            </a:ext>
          </a:extLst>
        </xdr:cNvPr>
        <xdr:cNvSpPr/>
      </xdr:nvSpPr>
      <xdr:spPr>
        <a:xfrm>
          <a:off x="11239500" y="1752599"/>
          <a:ext cx="352425" cy="252412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11</xdr:col>
      <xdr:colOff>270510</xdr:colOff>
      <xdr:row>25</xdr:row>
      <xdr:rowOff>120014</xdr:rowOff>
    </xdr:from>
    <xdr:to>
      <xdr:col>11</xdr:col>
      <xdr:colOff>622935</xdr:colOff>
      <xdr:row>48</xdr:row>
      <xdr:rowOff>76200</xdr:rowOff>
    </xdr:to>
    <xdr:sp macro="" textlink="">
      <xdr:nvSpPr>
        <xdr:cNvPr id="28" name="Accolade fermante 27">
          <a:extLst>
            <a:ext uri="{FF2B5EF4-FFF2-40B4-BE49-F238E27FC236}">
              <a16:creationId xmlns:a16="http://schemas.microsoft.com/office/drawing/2014/main" id="{00000000-0008-0000-0100-00001C000000}"/>
            </a:ext>
          </a:extLst>
        </xdr:cNvPr>
        <xdr:cNvSpPr/>
      </xdr:nvSpPr>
      <xdr:spPr>
        <a:xfrm>
          <a:off x="14657070" y="5202554"/>
          <a:ext cx="352425" cy="474916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11</xdr:col>
      <xdr:colOff>796290</xdr:colOff>
      <xdr:row>7</xdr:row>
      <xdr:rowOff>13334</xdr:rowOff>
    </xdr:from>
    <xdr:to>
      <xdr:col>11</xdr:col>
      <xdr:colOff>1148715</xdr:colOff>
      <xdr:row>29</xdr:row>
      <xdr:rowOff>152400</xdr:rowOff>
    </xdr:to>
    <xdr:sp macro="" textlink="">
      <xdr:nvSpPr>
        <xdr:cNvPr id="29" name="Accolade fermante 28">
          <a:extLst>
            <a:ext uri="{FF2B5EF4-FFF2-40B4-BE49-F238E27FC236}">
              <a16:creationId xmlns:a16="http://schemas.microsoft.com/office/drawing/2014/main" id="{00000000-0008-0000-0100-00001D000000}"/>
            </a:ext>
          </a:extLst>
        </xdr:cNvPr>
        <xdr:cNvSpPr/>
      </xdr:nvSpPr>
      <xdr:spPr>
        <a:xfrm>
          <a:off x="15182850" y="1400174"/>
          <a:ext cx="352425" cy="474916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200025</xdr:colOff>
      <xdr:row>35</xdr:row>
      <xdr:rowOff>9525</xdr:rowOff>
    </xdr:from>
    <xdr:to>
      <xdr:col>5</xdr:col>
      <xdr:colOff>552450</xdr:colOff>
      <xdr:row>40</xdr:row>
      <xdr:rowOff>38100</xdr:rowOff>
    </xdr:to>
    <xdr:sp macro="" textlink="">
      <xdr:nvSpPr>
        <xdr:cNvPr id="22" name="Accolade fermante 21">
          <a:extLst>
            <a:ext uri="{FF2B5EF4-FFF2-40B4-BE49-F238E27FC236}">
              <a16:creationId xmlns:a16="http://schemas.microsoft.com/office/drawing/2014/main" id="{00000000-0008-0000-0100-000016000000}"/>
            </a:ext>
          </a:extLst>
        </xdr:cNvPr>
        <xdr:cNvSpPr/>
      </xdr:nvSpPr>
      <xdr:spPr>
        <a:xfrm>
          <a:off x="5772150" y="1447800"/>
          <a:ext cx="352425" cy="1076325"/>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190500</xdr:colOff>
      <xdr:row>44</xdr:row>
      <xdr:rowOff>133349</xdr:rowOff>
    </xdr:from>
    <xdr:to>
      <xdr:col>5</xdr:col>
      <xdr:colOff>542925</xdr:colOff>
      <xdr:row>50</xdr:row>
      <xdr:rowOff>0</xdr:rowOff>
    </xdr:to>
    <xdr:sp macro="" textlink="">
      <xdr:nvSpPr>
        <xdr:cNvPr id="24" name="Accolade fermante 23">
          <a:extLst>
            <a:ext uri="{FF2B5EF4-FFF2-40B4-BE49-F238E27FC236}">
              <a16:creationId xmlns:a16="http://schemas.microsoft.com/office/drawing/2014/main" id="{00000000-0008-0000-0100-000018000000}"/>
            </a:ext>
          </a:extLst>
        </xdr:cNvPr>
        <xdr:cNvSpPr/>
      </xdr:nvSpPr>
      <xdr:spPr>
        <a:xfrm>
          <a:off x="5762625" y="3457574"/>
          <a:ext cx="352425" cy="124777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219076</xdr:colOff>
      <xdr:row>41</xdr:row>
      <xdr:rowOff>9525</xdr:rowOff>
    </xdr:from>
    <xdr:to>
      <xdr:col>5</xdr:col>
      <xdr:colOff>485776</xdr:colOff>
      <xdr:row>44</xdr:row>
      <xdr:rowOff>19051</xdr:rowOff>
    </xdr:to>
    <xdr:sp macro="" textlink="">
      <xdr:nvSpPr>
        <xdr:cNvPr id="25" name="Accolade fermante 24">
          <a:extLst>
            <a:ext uri="{FF2B5EF4-FFF2-40B4-BE49-F238E27FC236}">
              <a16:creationId xmlns:a16="http://schemas.microsoft.com/office/drawing/2014/main" id="{00000000-0008-0000-0100-000019000000}"/>
            </a:ext>
          </a:extLst>
        </xdr:cNvPr>
        <xdr:cNvSpPr/>
      </xdr:nvSpPr>
      <xdr:spPr>
        <a:xfrm>
          <a:off x="5791201" y="2705100"/>
          <a:ext cx="266700" cy="638176"/>
        </a:xfrm>
        <a:prstGeom prst="rightBrace">
          <a:avLst>
            <a:gd name="adj1" fmla="val 43469"/>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editAs="oneCell">
    <xdr:from>
      <xdr:col>9</xdr:col>
      <xdr:colOff>0</xdr:colOff>
      <xdr:row>2</xdr:row>
      <xdr:rowOff>0</xdr:rowOff>
    </xdr:from>
    <xdr:to>
      <xdr:col>11</xdr:col>
      <xdr:colOff>236008</xdr:colOff>
      <xdr:row>7</xdr:row>
      <xdr:rowOff>161925</xdr:rowOff>
    </xdr:to>
    <xdr:pic>
      <xdr:nvPicPr>
        <xdr:cNvPr id="9" name="Image 8">
          <a:extLst>
            <a:ext uri="{FF2B5EF4-FFF2-40B4-BE49-F238E27FC236}">
              <a16:creationId xmlns:a16="http://schemas.microsoft.com/office/drawing/2014/main" id="{C37041E4-0B4B-4282-B691-28DB9D20F5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77725" y="457200"/>
          <a:ext cx="1940983" cy="1247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3238500</xdr:colOff>
      <xdr:row>3</xdr:row>
      <xdr:rowOff>0</xdr:rowOff>
    </xdr:from>
    <xdr:to>
      <xdr:col>8</xdr:col>
      <xdr:colOff>695325</xdr:colOff>
      <xdr:row>7</xdr:row>
      <xdr:rowOff>19050</xdr:rowOff>
    </xdr:to>
    <xdr:pic>
      <xdr:nvPicPr>
        <xdr:cNvPr id="10" name="Image 9">
          <a:extLst>
            <a:ext uri="{FF2B5EF4-FFF2-40B4-BE49-F238E27FC236}">
              <a16:creationId xmlns:a16="http://schemas.microsoft.com/office/drawing/2014/main" id="{1BFE5B34-501B-443F-B01C-3A1E0CF6751A}"/>
            </a:ext>
            <a:ext uri="{147F2762-F138-4A5C-976F-8EAC2B608ADB}">
              <a16:predDERef xmlns:a16="http://schemas.microsoft.com/office/drawing/2014/main" pred="{C37041E4-0B4B-4282-B691-28DB9D20F533}"/>
            </a:ext>
          </a:extLst>
        </xdr:cNvPr>
        <xdr:cNvPicPr>
          <a:picLocks noChangeAspect="1"/>
        </xdr:cNvPicPr>
      </xdr:nvPicPr>
      <xdr:blipFill>
        <a:blip xmlns:r="http://schemas.openxmlformats.org/officeDocument/2006/relationships" r:embed="rId2"/>
        <a:stretch>
          <a:fillRect/>
        </a:stretch>
      </xdr:blipFill>
      <xdr:spPr>
        <a:xfrm>
          <a:off x="10010775" y="723900"/>
          <a:ext cx="2200275" cy="838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200025</xdr:colOff>
      <xdr:row>7</xdr:row>
      <xdr:rowOff>9525</xdr:rowOff>
    </xdr:from>
    <xdr:to>
      <xdr:col>5</xdr:col>
      <xdr:colOff>552450</xdr:colOff>
      <xdr:row>12</xdr:row>
      <xdr:rowOff>38100</xdr:rowOff>
    </xdr:to>
    <xdr:sp macro="" textlink="">
      <xdr:nvSpPr>
        <xdr:cNvPr id="2" name="Accolade fermante 1">
          <a:extLst>
            <a:ext uri="{FF2B5EF4-FFF2-40B4-BE49-F238E27FC236}">
              <a16:creationId xmlns:a16="http://schemas.microsoft.com/office/drawing/2014/main" id="{00000000-0008-0000-0200-000002000000}"/>
            </a:ext>
          </a:extLst>
        </xdr:cNvPr>
        <xdr:cNvSpPr/>
      </xdr:nvSpPr>
      <xdr:spPr>
        <a:xfrm>
          <a:off x="5772150" y="1447800"/>
          <a:ext cx="352425" cy="1076325"/>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190500</xdr:colOff>
      <xdr:row>16</xdr:row>
      <xdr:rowOff>133349</xdr:rowOff>
    </xdr:from>
    <xdr:to>
      <xdr:col>5</xdr:col>
      <xdr:colOff>542925</xdr:colOff>
      <xdr:row>22</xdr:row>
      <xdr:rowOff>0</xdr:rowOff>
    </xdr:to>
    <xdr:sp macro="" textlink="">
      <xdr:nvSpPr>
        <xdr:cNvPr id="3" name="Accolade fermante 2">
          <a:extLst>
            <a:ext uri="{FF2B5EF4-FFF2-40B4-BE49-F238E27FC236}">
              <a16:creationId xmlns:a16="http://schemas.microsoft.com/office/drawing/2014/main" id="{00000000-0008-0000-0200-000003000000}"/>
            </a:ext>
          </a:extLst>
        </xdr:cNvPr>
        <xdr:cNvSpPr/>
      </xdr:nvSpPr>
      <xdr:spPr>
        <a:xfrm>
          <a:off x="5762625" y="3457574"/>
          <a:ext cx="352425" cy="124777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219076</xdr:colOff>
      <xdr:row>13</xdr:row>
      <xdr:rowOff>9525</xdr:rowOff>
    </xdr:from>
    <xdr:to>
      <xdr:col>5</xdr:col>
      <xdr:colOff>485776</xdr:colOff>
      <xdr:row>16</xdr:row>
      <xdr:rowOff>19051</xdr:rowOff>
    </xdr:to>
    <xdr:sp macro="" textlink="">
      <xdr:nvSpPr>
        <xdr:cNvPr id="4" name="Accolade fermante 3">
          <a:extLst>
            <a:ext uri="{FF2B5EF4-FFF2-40B4-BE49-F238E27FC236}">
              <a16:creationId xmlns:a16="http://schemas.microsoft.com/office/drawing/2014/main" id="{00000000-0008-0000-0200-000004000000}"/>
            </a:ext>
          </a:extLst>
        </xdr:cNvPr>
        <xdr:cNvSpPr/>
      </xdr:nvSpPr>
      <xdr:spPr>
        <a:xfrm>
          <a:off x="5791201" y="2705100"/>
          <a:ext cx="266700" cy="638176"/>
        </a:xfrm>
        <a:prstGeom prst="rightBrace">
          <a:avLst>
            <a:gd name="adj1" fmla="val 43469"/>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142875</xdr:colOff>
      <xdr:row>24</xdr:row>
      <xdr:rowOff>180975</xdr:rowOff>
    </xdr:from>
    <xdr:to>
      <xdr:col>5</xdr:col>
      <xdr:colOff>495300</xdr:colOff>
      <xdr:row>30</xdr:row>
      <xdr:rowOff>76200</xdr:rowOff>
    </xdr:to>
    <xdr:sp macro="" textlink="">
      <xdr:nvSpPr>
        <xdr:cNvPr id="5" name="Accolade fermante 4">
          <a:extLst>
            <a:ext uri="{FF2B5EF4-FFF2-40B4-BE49-F238E27FC236}">
              <a16:creationId xmlns:a16="http://schemas.microsoft.com/office/drawing/2014/main" id="{00000000-0008-0000-0200-000005000000}"/>
            </a:ext>
          </a:extLst>
        </xdr:cNvPr>
        <xdr:cNvSpPr/>
      </xdr:nvSpPr>
      <xdr:spPr>
        <a:xfrm>
          <a:off x="5715000" y="5324475"/>
          <a:ext cx="352425" cy="1228725"/>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152400</xdr:colOff>
      <xdr:row>53</xdr:row>
      <xdr:rowOff>142875</xdr:rowOff>
    </xdr:from>
    <xdr:to>
      <xdr:col>5</xdr:col>
      <xdr:colOff>504825</xdr:colOff>
      <xdr:row>59</xdr:row>
      <xdr:rowOff>38100</xdr:rowOff>
    </xdr:to>
    <xdr:sp macro="" textlink="">
      <xdr:nvSpPr>
        <xdr:cNvPr id="6" name="Accolade fermante 5">
          <a:extLst>
            <a:ext uri="{FF2B5EF4-FFF2-40B4-BE49-F238E27FC236}">
              <a16:creationId xmlns:a16="http://schemas.microsoft.com/office/drawing/2014/main" id="{00000000-0008-0000-0200-000006000000}"/>
            </a:ext>
          </a:extLst>
        </xdr:cNvPr>
        <xdr:cNvSpPr/>
      </xdr:nvSpPr>
      <xdr:spPr>
        <a:xfrm>
          <a:off x="5724525" y="11515725"/>
          <a:ext cx="352425" cy="1085850"/>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171451</xdr:colOff>
      <xdr:row>60</xdr:row>
      <xdr:rowOff>0</xdr:rowOff>
    </xdr:from>
    <xdr:to>
      <xdr:col>5</xdr:col>
      <xdr:colOff>438151</xdr:colOff>
      <xdr:row>62</xdr:row>
      <xdr:rowOff>171451</xdr:rowOff>
    </xdr:to>
    <xdr:sp macro="" textlink="">
      <xdr:nvSpPr>
        <xdr:cNvPr id="7" name="Accolade fermante 6">
          <a:extLst>
            <a:ext uri="{FF2B5EF4-FFF2-40B4-BE49-F238E27FC236}">
              <a16:creationId xmlns:a16="http://schemas.microsoft.com/office/drawing/2014/main" id="{00000000-0008-0000-0200-000007000000}"/>
            </a:ext>
          </a:extLst>
        </xdr:cNvPr>
        <xdr:cNvSpPr/>
      </xdr:nvSpPr>
      <xdr:spPr>
        <a:xfrm>
          <a:off x="5743576" y="12763500"/>
          <a:ext cx="266700" cy="571501"/>
        </a:xfrm>
        <a:prstGeom prst="rightBrace">
          <a:avLst>
            <a:gd name="adj1" fmla="val 43469"/>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142875</xdr:colOff>
      <xdr:row>63</xdr:row>
      <xdr:rowOff>114300</xdr:rowOff>
    </xdr:from>
    <xdr:to>
      <xdr:col>5</xdr:col>
      <xdr:colOff>495300</xdr:colOff>
      <xdr:row>69</xdr:row>
      <xdr:rowOff>38100</xdr:rowOff>
    </xdr:to>
    <xdr:sp macro="" textlink="">
      <xdr:nvSpPr>
        <xdr:cNvPr id="8" name="Accolade fermante 7">
          <a:extLst>
            <a:ext uri="{FF2B5EF4-FFF2-40B4-BE49-F238E27FC236}">
              <a16:creationId xmlns:a16="http://schemas.microsoft.com/office/drawing/2014/main" id="{00000000-0008-0000-0200-000008000000}"/>
            </a:ext>
          </a:extLst>
        </xdr:cNvPr>
        <xdr:cNvSpPr/>
      </xdr:nvSpPr>
      <xdr:spPr>
        <a:xfrm>
          <a:off x="5715000" y="13477875"/>
          <a:ext cx="352425" cy="1123950"/>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219075</xdr:colOff>
      <xdr:row>55</xdr:row>
      <xdr:rowOff>104774</xdr:rowOff>
    </xdr:from>
    <xdr:to>
      <xdr:col>8</xdr:col>
      <xdr:colOff>571500</xdr:colOff>
      <xdr:row>67</xdr:row>
      <xdr:rowOff>76200</xdr:rowOff>
    </xdr:to>
    <xdr:sp macro="" textlink="">
      <xdr:nvSpPr>
        <xdr:cNvPr id="9" name="Accolade fermante 8">
          <a:extLst>
            <a:ext uri="{FF2B5EF4-FFF2-40B4-BE49-F238E27FC236}">
              <a16:creationId xmlns:a16="http://schemas.microsoft.com/office/drawing/2014/main" id="{00000000-0008-0000-0200-000009000000}"/>
            </a:ext>
          </a:extLst>
        </xdr:cNvPr>
        <xdr:cNvSpPr/>
      </xdr:nvSpPr>
      <xdr:spPr>
        <a:xfrm>
          <a:off x="11734800" y="11868149"/>
          <a:ext cx="352425" cy="237172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209550</xdr:colOff>
      <xdr:row>8</xdr:row>
      <xdr:rowOff>104774</xdr:rowOff>
    </xdr:from>
    <xdr:to>
      <xdr:col>8</xdr:col>
      <xdr:colOff>561975</xdr:colOff>
      <xdr:row>20</xdr:row>
      <xdr:rowOff>114300</xdr:rowOff>
    </xdr:to>
    <xdr:sp macro="" textlink="">
      <xdr:nvSpPr>
        <xdr:cNvPr id="10" name="Accolade fermante 9">
          <a:extLst>
            <a:ext uri="{FF2B5EF4-FFF2-40B4-BE49-F238E27FC236}">
              <a16:creationId xmlns:a16="http://schemas.microsoft.com/office/drawing/2014/main" id="{00000000-0008-0000-0200-00000A000000}"/>
            </a:ext>
          </a:extLst>
        </xdr:cNvPr>
        <xdr:cNvSpPr/>
      </xdr:nvSpPr>
      <xdr:spPr>
        <a:xfrm>
          <a:off x="11725275" y="1752599"/>
          <a:ext cx="352425" cy="2647951"/>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200025</xdr:colOff>
      <xdr:row>35</xdr:row>
      <xdr:rowOff>9525</xdr:rowOff>
    </xdr:from>
    <xdr:to>
      <xdr:col>5</xdr:col>
      <xdr:colOff>552450</xdr:colOff>
      <xdr:row>40</xdr:row>
      <xdr:rowOff>38100</xdr:rowOff>
    </xdr:to>
    <xdr:sp macro="" textlink="">
      <xdr:nvSpPr>
        <xdr:cNvPr id="14" name="Accolade fermante 13">
          <a:extLst>
            <a:ext uri="{FF2B5EF4-FFF2-40B4-BE49-F238E27FC236}">
              <a16:creationId xmlns:a16="http://schemas.microsoft.com/office/drawing/2014/main" id="{00000000-0008-0000-0200-00000E000000}"/>
            </a:ext>
          </a:extLst>
        </xdr:cNvPr>
        <xdr:cNvSpPr/>
      </xdr:nvSpPr>
      <xdr:spPr>
        <a:xfrm>
          <a:off x="5772150" y="7496175"/>
          <a:ext cx="352425" cy="1209675"/>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190500</xdr:colOff>
      <xdr:row>44</xdr:row>
      <xdr:rowOff>133349</xdr:rowOff>
    </xdr:from>
    <xdr:to>
      <xdr:col>5</xdr:col>
      <xdr:colOff>542925</xdr:colOff>
      <xdr:row>50</xdr:row>
      <xdr:rowOff>66674</xdr:rowOff>
    </xdr:to>
    <xdr:sp macro="" textlink="">
      <xdr:nvSpPr>
        <xdr:cNvPr id="15" name="Accolade fermante 14">
          <a:extLst>
            <a:ext uri="{FF2B5EF4-FFF2-40B4-BE49-F238E27FC236}">
              <a16:creationId xmlns:a16="http://schemas.microsoft.com/office/drawing/2014/main" id="{00000000-0008-0000-0200-00000F000000}"/>
            </a:ext>
          </a:extLst>
        </xdr:cNvPr>
        <xdr:cNvSpPr/>
      </xdr:nvSpPr>
      <xdr:spPr>
        <a:xfrm>
          <a:off x="5762625" y="9639299"/>
          <a:ext cx="352425" cy="1190625"/>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219076</xdr:colOff>
      <xdr:row>41</xdr:row>
      <xdr:rowOff>9525</xdr:rowOff>
    </xdr:from>
    <xdr:to>
      <xdr:col>5</xdr:col>
      <xdr:colOff>485776</xdr:colOff>
      <xdr:row>44</xdr:row>
      <xdr:rowOff>19051</xdr:rowOff>
    </xdr:to>
    <xdr:sp macro="" textlink="">
      <xdr:nvSpPr>
        <xdr:cNvPr id="16" name="Accolade fermante 15">
          <a:extLst>
            <a:ext uri="{FF2B5EF4-FFF2-40B4-BE49-F238E27FC236}">
              <a16:creationId xmlns:a16="http://schemas.microsoft.com/office/drawing/2014/main" id="{00000000-0008-0000-0200-000010000000}"/>
            </a:ext>
          </a:extLst>
        </xdr:cNvPr>
        <xdr:cNvSpPr/>
      </xdr:nvSpPr>
      <xdr:spPr>
        <a:xfrm>
          <a:off x="5791201" y="8886825"/>
          <a:ext cx="266700" cy="638176"/>
        </a:xfrm>
        <a:prstGeom prst="rightBrace">
          <a:avLst>
            <a:gd name="adj1" fmla="val 43469"/>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209550</xdr:colOff>
      <xdr:row>36</xdr:row>
      <xdr:rowOff>104774</xdr:rowOff>
    </xdr:from>
    <xdr:to>
      <xdr:col>8</xdr:col>
      <xdr:colOff>561975</xdr:colOff>
      <xdr:row>48</xdr:row>
      <xdr:rowOff>114300</xdr:rowOff>
    </xdr:to>
    <xdr:sp macro="" textlink="">
      <xdr:nvSpPr>
        <xdr:cNvPr id="17" name="Accolade fermante 16">
          <a:extLst>
            <a:ext uri="{FF2B5EF4-FFF2-40B4-BE49-F238E27FC236}">
              <a16:creationId xmlns:a16="http://schemas.microsoft.com/office/drawing/2014/main" id="{00000000-0008-0000-0200-000011000000}"/>
            </a:ext>
          </a:extLst>
        </xdr:cNvPr>
        <xdr:cNvSpPr/>
      </xdr:nvSpPr>
      <xdr:spPr>
        <a:xfrm>
          <a:off x="11725275" y="7800974"/>
          <a:ext cx="352425" cy="265747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11</xdr:col>
      <xdr:colOff>270510</xdr:colOff>
      <xdr:row>25</xdr:row>
      <xdr:rowOff>120014</xdr:rowOff>
    </xdr:from>
    <xdr:to>
      <xdr:col>11</xdr:col>
      <xdr:colOff>622935</xdr:colOff>
      <xdr:row>48</xdr:row>
      <xdr:rowOff>76200</xdr:rowOff>
    </xdr:to>
    <xdr:sp macro="" textlink="">
      <xdr:nvSpPr>
        <xdr:cNvPr id="18" name="Accolade fermante 17">
          <a:extLst>
            <a:ext uri="{FF2B5EF4-FFF2-40B4-BE49-F238E27FC236}">
              <a16:creationId xmlns:a16="http://schemas.microsoft.com/office/drawing/2014/main" id="{00000000-0008-0000-0200-000012000000}"/>
            </a:ext>
          </a:extLst>
        </xdr:cNvPr>
        <xdr:cNvSpPr/>
      </xdr:nvSpPr>
      <xdr:spPr>
        <a:xfrm>
          <a:off x="14253210" y="5454014"/>
          <a:ext cx="352425" cy="496633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11</xdr:col>
      <xdr:colOff>796290</xdr:colOff>
      <xdr:row>7</xdr:row>
      <xdr:rowOff>13334</xdr:rowOff>
    </xdr:from>
    <xdr:to>
      <xdr:col>11</xdr:col>
      <xdr:colOff>1148715</xdr:colOff>
      <xdr:row>29</xdr:row>
      <xdr:rowOff>152400</xdr:rowOff>
    </xdr:to>
    <xdr:sp macro="" textlink="">
      <xdr:nvSpPr>
        <xdr:cNvPr id="19" name="Accolade fermante 18">
          <a:extLst>
            <a:ext uri="{FF2B5EF4-FFF2-40B4-BE49-F238E27FC236}">
              <a16:creationId xmlns:a16="http://schemas.microsoft.com/office/drawing/2014/main" id="{00000000-0008-0000-0200-000013000000}"/>
            </a:ext>
          </a:extLst>
        </xdr:cNvPr>
        <xdr:cNvSpPr/>
      </xdr:nvSpPr>
      <xdr:spPr>
        <a:xfrm>
          <a:off x="14778990" y="1451609"/>
          <a:ext cx="352425" cy="4949191"/>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152400</xdr:colOff>
      <xdr:row>72</xdr:row>
      <xdr:rowOff>142875</xdr:rowOff>
    </xdr:from>
    <xdr:to>
      <xdr:col>5</xdr:col>
      <xdr:colOff>504825</xdr:colOff>
      <xdr:row>78</xdr:row>
      <xdr:rowOff>38100</xdr:rowOff>
    </xdr:to>
    <xdr:sp macro="" textlink="">
      <xdr:nvSpPr>
        <xdr:cNvPr id="20" name="Accolade fermante 19">
          <a:extLst>
            <a:ext uri="{FF2B5EF4-FFF2-40B4-BE49-F238E27FC236}">
              <a16:creationId xmlns:a16="http://schemas.microsoft.com/office/drawing/2014/main" id="{00000000-0008-0000-0200-000014000000}"/>
            </a:ext>
          </a:extLst>
        </xdr:cNvPr>
        <xdr:cNvSpPr/>
      </xdr:nvSpPr>
      <xdr:spPr>
        <a:xfrm>
          <a:off x="5724525" y="11553825"/>
          <a:ext cx="352425" cy="1085850"/>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171451</xdr:colOff>
      <xdr:row>79</xdr:row>
      <xdr:rowOff>0</xdr:rowOff>
    </xdr:from>
    <xdr:to>
      <xdr:col>5</xdr:col>
      <xdr:colOff>438151</xdr:colOff>
      <xdr:row>81</xdr:row>
      <xdr:rowOff>171451</xdr:rowOff>
    </xdr:to>
    <xdr:sp macro="" textlink="">
      <xdr:nvSpPr>
        <xdr:cNvPr id="21" name="Accolade fermante 20">
          <a:extLst>
            <a:ext uri="{FF2B5EF4-FFF2-40B4-BE49-F238E27FC236}">
              <a16:creationId xmlns:a16="http://schemas.microsoft.com/office/drawing/2014/main" id="{00000000-0008-0000-0200-000015000000}"/>
            </a:ext>
          </a:extLst>
        </xdr:cNvPr>
        <xdr:cNvSpPr/>
      </xdr:nvSpPr>
      <xdr:spPr>
        <a:xfrm>
          <a:off x="5743576" y="12801600"/>
          <a:ext cx="266700" cy="571501"/>
        </a:xfrm>
        <a:prstGeom prst="rightBrace">
          <a:avLst>
            <a:gd name="adj1" fmla="val 43469"/>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142875</xdr:colOff>
      <xdr:row>82</xdr:row>
      <xdr:rowOff>114300</xdr:rowOff>
    </xdr:from>
    <xdr:to>
      <xdr:col>5</xdr:col>
      <xdr:colOff>495300</xdr:colOff>
      <xdr:row>88</xdr:row>
      <xdr:rowOff>38100</xdr:rowOff>
    </xdr:to>
    <xdr:sp macro="" textlink="">
      <xdr:nvSpPr>
        <xdr:cNvPr id="22" name="Accolade fermante 21">
          <a:extLst>
            <a:ext uri="{FF2B5EF4-FFF2-40B4-BE49-F238E27FC236}">
              <a16:creationId xmlns:a16="http://schemas.microsoft.com/office/drawing/2014/main" id="{00000000-0008-0000-0200-000016000000}"/>
            </a:ext>
          </a:extLst>
        </xdr:cNvPr>
        <xdr:cNvSpPr/>
      </xdr:nvSpPr>
      <xdr:spPr>
        <a:xfrm>
          <a:off x="5715000" y="13515975"/>
          <a:ext cx="352425" cy="1123950"/>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219075</xdr:colOff>
      <xdr:row>74</xdr:row>
      <xdr:rowOff>104774</xdr:rowOff>
    </xdr:from>
    <xdr:to>
      <xdr:col>8</xdr:col>
      <xdr:colOff>571500</xdr:colOff>
      <xdr:row>86</xdr:row>
      <xdr:rowOff>76200</xdr:rowOff>
    </xdr:to>
    <xdr:sp macro="" textlink="">
      <xdr:nvSpPr>
        <xdr:cNvPr id="23" name="Accolade fermante 22">
          <a:extLst>
            <a:ext uri="{FF2B5EF4-FFF2-40B4-BE49-F238E27FC236}">
              <a16:creationId xmlns:a16="http://schemas.microsoft.com/office/drawing/2014/main" id="{00000000-0008-0000-0200-000017000000}"/>
            </a:ext>
          </a:extLst>
        </xdr:cNvPr>
        <xdr:cNvSpPr/>
      </xdr:nvSpPr>
      <xdr:spPr>
        <a:xfrm>
          <a:off x="11734800" y="11906249"/>
          <a:ext cx="352425" cy="237172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200025</xdr:colOff>
      <xdr:row>93</xdr:row>
      <xdr:rowOff>9525</xdr:rowOff>
    </xdr:from>
    <xdr:to>
      <xdr:col>5</xdr:col>
      <xdr:colOff>552450</xdr:colOff>
      <xdr:row>98</xdr:row>
      <xdr:rowOff>38100</xdr:rowOff>
    </xdr:to>
    <xdr:sp macro="" textlink="">
      <xdr:nvSpPr>
        <xdr:cNvPr id="11" name="Accolade fermante 1">
          <a:extLst>
            <a:ext uri="{FF2B5EF4-FFF2-40B4-BE49-F238E27FC236}">
              <a16:creationId xmlns:a16="http://schemas.microsoft.com/office/drawing/2014/main" id="{51E345C5-13BE-432C-95F0-EBB3E8FBD2A0}"/>
            </a:ext>
            <a:ext uri="{147F2762-F138-4A5C-976F-8EAC2B608ADB}">
              <a16:predDERef xmlns:a16="http://schemas.microsoft.com/office/drawing/2014/main" pred="{00000000-0008-0000-0200-000017000000}"/>
            </a:ext>
          </a:extLst>
        </xdr:cNvPr>
        <xdr:cNvSpPr/>
      </xdr:nvSpPr>
      <xdr:spPr>
        <a:xfrm>
          <a:off x="5772150" y="1524000"/>
          <a:ext cx="352425" cy="1076325"/>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190500</xdr:colOff>
      <xdr:row>102</xdr:row>
      <xdr:rowOff>133349</xdr:rowOff>
    </xdr:from>
    <xdr:to>
      <xdr:col>5</xdr:col>
      <xdr:colOff>542925</xdr:colOff>
      <xdr:row>108</xdr:row>
      <xdr:rowOff>0</xdr:rowOff>
    </xdr:to>
    <xdr:sp macro="" textlink="">
      <xdr:nvSpPr>
        <xdr:cNvPr id="12" name="Accolade fermante 2">
          <a:extLst>
            <a:ext uri="{FF2B5EF4-FFF2-40B4-BE49-F238E27FC236}">
              <a16:creationId xmlns:a16="http://schemas.microsoft.com/office/drawing/2014/main" id="{E7B1E580-FE0D-4422-B3BA-027E64F0ECC0}"/>
            </a:ext>
            <a:ext uri="{147F2762-F138-4A5C-976F-8EAC2B608ADB}">
              <a16:predDERef xmlns:a16="http://schemas.microsoft.com/office/drawing/2014/main" pred="{51E345C5-13BE-432C-95F0-EBB3E8FBD2A0}"/>
            </a:ext>
          </a:extLst>
        </xdr:cNvPr>
        <xdr:cNvSpPr/>
      </xdr:nvSpPr>
      <xdr:spPr>
        <a:xfrm>
          <a:off x="5762625" y="3533774"/>
          <a:ext cx="352425" cy="1247776"/>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219076</xdr:colOff>
      <xdr:row>99</xdr:row>
      <xdr:rowOff>9525</xdr:rowOff>
    </xdr:from>
    <xdr:to>
      <xdr:col>5</xdr:col>
      <xdr:colOff>485776</xdr:colOff>
      <xdr:row>102</xdr:row>
      <xdr:rowOff>19051</xdr:rowOff>
    </xdr:to>
    <xdr:sp macro="" textlink="">
      <xdr:nvSpPr>
        <xdr:cNvPr id="13" name="Accolade fermante 3">
          <a:extLst>
            <a:ext uri="{FF2B5EF4-FFF2-40B4-BE49-F238E27FC236}">
              <a16:creationId xmlns:a16="http://schemas.microsoft.com/office/drawing/2014/main" id="{87036F1C-2572-481A-9500-2E9B76FD38C3}"/>
            </a:ext>
            <a:ext uri="{147F2762-F138-4A5C-976F-8EAC2B608ADB}">
              <a16:predDERef xmlns:a16="http://schemas.microsoft.com/office/drawing/2014/main" pred="{E7B1E580-FE0D-4422-B3BA-027E64F0ECC0}"/>
            </a:ext>
          </a:extLst>
        </xdr:cNvPr>
        <xdr:cNvSpPr/>
      </xdr:nvSpPr>
      <xdr:spPr>
        <a:xfrm>
          <a:off x="5791201" y="2781300"/>
          <a:ext cx="266700" cy="638176"/>
        </a:xfrm>
        <a:prstGeom prst="rightBrace">
          <a:avLst>
            <a:gd name="adj1" fmla="val 43469"/>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209550</xdr:colOff>
      <xdr:row>94</xdr:row>
      <xdr:rowOff>104774</xdr:rowOff>
    </xdr:from>
    <xdr:to>
      <xdr:col>8</xdr:col>
      <xdr:colOff>561975</xdr:colOff>
      <xdr:row>106</xdr:row>
      <xdr:rowOff>114300</xdr:rowOff>
    </xdr:to>
    <xdr:sp macro="" textlink="">
      <xdr:nvSpPr>
        <xdr:cNvPr id="24" name="Accolade fermante 9">
          <a:extLst>
            <a:ext uri="{FF2B5EF4-FFF2-40B4-BE49-F238E27FC236}">
              <a16:creationId xmlns:a16="http://schemas.microsoft.com/office/drawing/2014/main" id="{CE0E02F2-9815-4679-961C-27BCA0CF8C09}"/>
            </a:ext>
            <a:ext uri="{147F2762-F138-4A5C-976F-8EAC2B608ADB}">
              <a16:predDERef xmlns:a16="http://schemas.microsoft.com/office/drawing/2014/main" pred="{87036F1C-2572-481A-9500-2E9B76FD38C3}"/>
            </a:ext>
          </a:extLst>
        </xdr:cNvPr>
        <xdr:cNvSpPr/>
      </xdr:nvSpPr>
      <xdr:spPr>
        <a:xfrm>
          <a:off x="11725275" y="1828799"/>
          <a:ext cx="352425" cy="2647951"/>
        </a:xfrm>
        <a:prstGeom prst="rightBrace">
          <a:avLst>
            <a:gd name="adj1" fmla="val 48874"/>
            <a:gd name="adj2" fmla="val 4852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editAs="oneCell">
    <xdr:from>
      <xdr:col>8</xdr:col>
      <xdr:colOff>466724</xdr:colOff>
      <xdr:row>1</xdr:row>
      <xdr:rowOff>142874</xdr:rowOff>
    </xdr:from>
    <xdr:to>
      <xdr:col>10</xdr:col>
      <xdr:colOff>883707</xdr:colOff>
      <xdr:row>7</xdr:row>
      <xdr:rowOff>114299</xdr:rowOff>
    </xdr:to>
    <xdr:pic>
      <xdr:nvPicPr>
        <xdr:cNvPr id="25" name="Image 24">
          <a:extLst>
            <a:ext uri="{FF2B5EF4-FFF2-40B4-BE49-F238E27FC236}">
              <a16:creationId xmlns:a16="http://schemas.microsoft.com/office/drawing/2014/main" id="{F2AE0457-DF2E-83A0-2D75-C7AAECD6D0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82449" y="409574"/>
          <a:ext cx="1940983" cy="1247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2828925</xdr:colOff>
      <xdr:row>3</xdr:row>
      <xdr:rowOff>9525</xdr:rowOff>
    </xdr:from>
    <xdr:to>
      <xdr:col>8</xdr:col>
      <xdr:colOff>285750</xdr:colOff>
      <xdr:row>7</xdr:row>
      <xdr:rowOff>28575</xdr:rowOff>
    </xdr:to>
    <xdr:pic>
      <xdr:nvPicPr>
        <xdr:cNvPr id="26" name="Image 25">
          <a:extLst>
            <a:ext uri="{FF2B5EF4-FFF2-40B4-BE49-F238E27FC236}">
              <a16:creationId xmlns:a16="http://schemas.microsoft.com/office/drawing/2014/main" id="{916AAB38-E712-455A-8009-1892CE2B32DC}"/>
            </a:ext>
            <a:ext uri="{147F2762-F138-4A5C-976F-8EAC2B608ADB}">
              <a16:predDERef xmlns:a16="http://schemas.microsoft.com/office/drawing/2014/main" pred="{F2AE0457-DF2E-83A0-2D75-C7AAECD6D0FE}"/>
            </a:ext>
          </a:extLst>
        </xdr:cNvPr>
        <xdr:cNvPicPr>
          <a:picLocks noChangeAspect="1"/>
        </xdr:cNvPicPr>
      </xdr:nvPicPr>
      <xdr:blipFill>
        <a:blip xmlns:r="http://schemas.openxmlformats.org/officeDocument/2006/relationships" r:embed="rId2"/>
        <a:stretch>
          <a:fillRect/>
        </a:stretch>
      </xdr:blipFill>
      <xdr:spPr>
        <a:xfrm>
          <a:off x="9601200" y="733425"/>
          <a:ext cx="2200275" cy="8382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85725</xdr:colOff>
      <xdr:row>18</xdr:row>
      <xdr:rowOff>95250</xdr:rowOff>
    </xdr:from>
    <xdr:to>
      <xdr:col>2</xdr:col>
      <xdr:colOff>83608</xdr:colOff>
      <xdr:row>25</xdr:row>
      <xdr:rowOff>9525</xdr:rowOff>
    </xdr:to>
    <xdr:pic>
      <xdr:nvPicPr>
        <xdr:cNvPr id="2" name="Image 1">
          <a:extLst>
            <a:ext uri="{FF2B5EF4-FFF2-40B4-BE49-F238E27FC236}">
              <a16:creationId xmlns:a16="http://schemas.microsoft.com/office/drawing/2014/main" id="{7DF2F5F7-BD75-4586-8ECB-C00A70146F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3752850"/>
          <a:ext cx="1940983" cy="1247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1133475</xdr:colOff>
      <xdr:row>19</xdr:row>
      <xdr:rowOff>104775</xdr:rowOff>
    </xdr:from>
    <xdr:to>
      <xdr:col>5</xdr:col>
      <xdr:colOff>552450</xdr:colOff>
      <xdr:row>23</xdr:row>
      <xdr:rowOff>180975</xdr:rowOff>
    </xdr:to>
    <xdr:pic>
      <xdr:nvPicPr>
        <xdr:cNvPr id="3" name="Image 2">
          <a:extLst>
            <a:ext uri="{FF2B5EF4-FFF2-40B4-BE49-F238E27FC236}">
              <a16:creationId xmlns:a16="http://schemas.microsoft.com/office/drawing/2014/main" id="{2AF9F73D-5568-408F-95E7-5B0ECA16A93B}"/>
            </a:ext>
            <a:ext uri="{147F2762-F138-4A5C-976F-8EAC2B608ADB}">
              <a16:predDERef xmlns:a16="http://schemas.microsoft.com/office/drawing/2014/main" pred="{7DF2F5F7-BD75-4586-8ECB-C00A70146F8D}"/>
            </a:ext>
          </a:extLst>
        </xdr:cNvPr>
        <xdr:cNvPicPr>
          <a:picLocks noChangeAspect="1"/>
        </xdr:cNvPicPr>
      </xdr:nvPicPr>
      <xdr:blipFill>
        <a:blip xmlns:r="http://schemas.openxmlformats.org/officeDocument/2006/relationships" r:embed="rId2"/>
        <a:stretch>
          <a:fillRect/>
        </a:stretch>
      </xdr:blipFill>
      <xdr:spPr>
        <a:xfrm>
          <a:off x="3686175" y="3952875"/>
          <a:ext cx="2200275" cy="8382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29</xdr:col>
      <xdr:colOff>693747</xdr:colOff>
      <xdr:row>74</xdr:row>
      <xdr:rowOff>55011</xdr:rowOff>
    </xdr:from>
    <xdr:to>
      <xdr:col>37</xdr:col>
      <xdr:colOff>359027</xdr:colOff>
      <xdr:row>111</xdr:row>
      <xdr:rowOff>22850</xdr:rowOff>
    </xdr:to>
    <xdr:pic>
      <xdr:nvPicPr>
        <xdr:cNvPr id="2" name="Image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35447" y="12544191"/>
          <a:ext cx="5907965" cy="70430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500062</xdr:colOff>
      <xdr:row>63</xdr:row>
      <xdr:rowOff>23812</xdr:rowOff>
    </xdr:from>
    <xdr:to>
      <xdr:col>48</xdr:col>
      <xdr:colOff>629602</xdr:colOff>
      <xdr:row>101</xdr:row>
      <xdr:rowOff>53340</xdr:rowOff>
    </xdr:to>
    <xdr:pic>
      <xdr:nvPicPr>
        <xdr:cNvPr id="3" name="Image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60082" y="10501312"/>
          <a:ext cx="5598795" cy="72704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30</xdr:col>
      <xdr:colOff>50717</xdr:colOff>
      <xdr:row>128</xdr:row>
      <xdr:rowOff>171645</xdr:rowOff>
    </xdr:from>
    <xdr:to>
      <xdr:col>36</xdr:col>
      <xdr:colOff>549374</xdr:colOff>
      <xdr:row>177</xdr:row>
      <xdr:rowOff>134294</xdr:rowOff>
    </xdr:to>
    <xdr:pic>
      <xdr:nvPicPr>
        <xdr:cNvPr id="4" name="Image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29677277" y="19976025"/>
          <a:ext cx="5173527" cy="9737204"/>
        </a:xfrm>
        <a:prstGeom prst="rect">
          <a:avLst/>
        </a:prstGeom>
      </xdr:spPr>
    </xdr:pic>
    <xdr:clientData/>
  </xdr:twoCellAnchor>
  <xdr:twoCellAnchor editAs="oneCell">
    <xdr:from>
      <xdr:col>21</xdr:col>
      <xdr:colOff>789214</xdr:colOff>
      <xdr:row>102</xdr:row>
      <xdr:rowOff>0</xdr:rowOff>
    </xdr:from>
    <xdr:to>
      <xdr:col>28</xdr:col>
      <xdr:colOff>436092</xdr:colOff>
      <xdr:row>137</xdr:row>
      <xdr:rowOff>59954</xdr:rowOff>
    </xdr:to>
    <xdr:pic>
      <xdr:nvPicPr>
        <xdr:cNvPr id="5" name="Image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4"/>
        <a:stretch>
          <a:fillRect/>
        </a:stretch>
      </xdr:blipFill>
      <xdr:spPr>
        <a:xfrm>
          <a:off x="23016754" y="17975580"/>
          <a:ext cx="5451414" cy="6390269"/>
        </a:xfrm>
        <a:prstGeom prst="rect">
          <a:avLst/>
        </a:prstGeom>
      </xdr:spPr>
    </xdr:pic>
    <xdr:clientData/>
  </xdr:twoCellAnchor>
  <xdr:twoCellAnchor editAs="oneCell">
    <xdr:from>
      <xdr:col>22</xdr:col>
      <xdr:colOff>272143</xdr:colOff>
      <xdr:row>124</xdr:row>
      <xdr:rowOff>54429</xdr:rowOff>
    </xdr:from>
    <xdr:to>
      <xdr:col>29</xdr:col>
      <xdr:colOff>340914</xdr:colOff>
      <xdr:row>159</xdr:row>
      <xdr:rowOff>816519</xdr:rowOff>
    </xdr:to>
    <xdr:pic>
      <xdr:nvPicPr>
        <xdr:cNvPr id="6" name="Image 5">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5"/>
        <a:stretch>
          <a:fillRect/>
        </a:stretch>
      </xdr:blipFill>
      <xdr:spPr>
        <a:xfrm>
          <a:off x="23619823" y="19127289"/>
          <a:ext cx="5534215" cy="708669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28</xdr:col>
      <xdr:colOff>693747</xdr:colOff>
      <xdr:row>74</xdr:row>
      <xdr:rowOff>55011</xdr:rowOff>
    </xdr:from>
    <xdr:to>
      <xdr:col>36</xdr:col>
      <xdr:colOff>362837</xdr:colOff>
      <xdr:row>111</xdr:row>
      <xdr:rowOff>19040</xdr:rowOff>
    </xdr:to>
    <xdr:pic>
      <xdr:nvPicPr>
        <xdr:cNvPr id="2" name="Image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317777" y="14251071"/>
          <a:ext cx="5915585" cy="70277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500062</xdr:colOff>
      <xdr:row>63</xdr:row>
      <xdr:rowOff>23812</xdr:rowOff>
    </xdr:from>
    <xdr:to>
      <xdr:col>47</xdr:col>
      <xdr:colOff>625792</xdr:colOff>
      <xdr:row>101</xdr:row>
      <xdr:rowOff>57150</xdr:rowOff>
    </xdr:to>
    <xdr:pic>
      <xdr:nvPicPr>
        <xdr:cNvPr id="3" name="Image 2">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496692" y="12221527"/>
          <a:ext cx="5591175" cy="7285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50717</xdr:colOff>
      <xdr:row>128</xdr:row>
      <xdr:rowOff>171645</xdr:rowOff>
    </xdr:from>
    <xdr:to>
      <xdr:col>35</xdr:col>
      <xdr:colOff>553184</xdr:colOff>
      <xdr:row>177</xdr:row>
      <xdr:rowOff>130484</xdr:rowOff>
    </xdr:to>
    <xdr:pic>
      <xdr:nvPicPr>
        <xdr:cNvPr id="4" name="Image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25457702" y="24504210"/>
          <a:ext cx="5184957" cy="9744824"/>
        </a:xfrm>
        <a:prstGeom prst="rect">
          <a:avLst/>
        </a:prstGeom>
      </xdr:spPr>
    </xdr:pic>
    <xdr:clientData/>
  </xdr:twoCellAnchor>
  <xdr:twoCellAnchor editAs="oneCell">
    <xdr:from>
      <xdr:col>28</xdr:col>
      <xdr:colOff>279309</xdr:colOff>
      <xdr:row>115</xdr:row>
      <xdr:rowOff>95250</xdr:rowOff>
    </xdr:from>
    <xdr:to>
      <xdr:col>35</xdr:col>
      <xdr:colOff>284963</xdr:colOff>
      <xdr:row>150</xdr:row>
      <xdr:rowOff>151394</xdr:rowOff>
    </xdr:to>
    <xdr:pic>
      <xdr:nvPicPr>
        <xdr:cNvPr id="5" name="Image 4">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4"/>
        <a:stretch>
          <a:fillRect/>
        </a:stretch>
      </xdr:blipFill>
      <xdr:spPr>
        <a:xfrm>
          <a:off x="25949184" y="21383625"/>
          <a:ext cx="5446969" cy="6168019"/>
        </a:xfrm>
        <a:prstGeom prst="rect">
          <a:avLst/>
        </a:prstGeom>
      </xdr:spPr>
    </xdr:pic>
    <xdr:clientData/>
  </xdr:twoCellAnchor>
  <xdr:twoCellAnchor editAs="oneCell">
    <xdr:from>
      <xdr:col>21</xdr:col>
      <xdr:colOff>272143</xdr:colOff>
      <xdr:row>124</xdr:row>
      <xdr:rowOff>54429</xdr:rowOff>
    </xdr:from>
    <xdr:to>
      <xdr:col>28</xdr:col>
      <xdr:colOff>340913</xdr:colOff>
      <xdr:row>159</xdr:row>
      <xdr:rowOff>820329</xdr:rowOff>
    </xdr:to>
    <xdr:pic>
      <xdr:nvPicPr>
        <xdr:cNvPr id="6" name="Image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5"/>
        <a:stretch>
          <a:fillRect/>
        </a:stretch>
      </xdr:blipFill>
      <xdr:spPr>
        <a:xfrm>
          <a:off x="19428823" y="23670714"/>
          <a:ext cx="5534215" cy="709621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28</xdr:col>
      <xdr:colOff>693747</xdr:colOff>
      <xdr:row>74</xdr:row>
      <xdr:rowOff>55011</xdr:rowOff>
    </xdr:from>
    <xdr:to>
      <xdr:col>36</xdr:col>
      <xdr:colOff>359027</xdr:colOff>
      <xdr:row>111</xdr:row>
      <xdr:rowOff>22850</xdr:rowOff>
    </xdr:to>
    <xdr:pic>
      <xdr:nvPicPr>
        <xdr:cNvPr id="2" name="Image 1">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375052" y="14251071"/>
          <a:ext cx="5911775" cy="7031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500062</xdr:colOff>
      <xdr:row>63</xdr:row>
      <xdr:rowOff>23812</xdr:rowOff>
    </xdr:from>
    <xdr:to>
      <xdr:col>47</xdr:col>
      <xdr:colOff>629602</xdr:colOff>
      <xdr:row>101</xdr:row>
      <xdr:rowOff>59055</xdr:rowOff>
    </xdr:to>
    <xdr:pic>
      <xdr:nvPicPr>
        <xdr:cNvPr id="3" name="Image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553967" y="12221527"/>
          <a:ext cx="5594985" cy="7281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50717</xdr:colOff>
      <xdr:row>128</xdr:row>
      <xdr:rowOff>171645</xdr:rowOff>
    </xdr:from>
    <xdr:to>
      <xdr:col>35</xdr:col>
      <xdr:colOff>549374</xdr:colOff>
      <xdr:row>177</xdr:row>
      <xdr:rowOff>134294</xdr:rowOff>
    </xdr:to>
    <xdr:pic>
      <xdr:nvPicPr>
        <xdr:cNvPr id="4" name="Image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a:stretch>
          <a:fillRect/>
        </a:stretch>
      </xdr:blipFill>
      <xdr:spPr>
        <a:xfrm>
          <a:off x="26514977" y="24504210"/>
          <a:ext cx="5181147" cy="9748634"/>
        </a:xfrm>
        <a:prstGeom prst="rect">
          <a:avLst/>
        </a:prstGeom>
      </xdr:spPr>
    </xdr:pic>
    <xdr:clientData/>
  </xdr:twoCellAnchor>
  <xdr:twoCellAnchor editAs="oneCell">
    <xdr:from>
      <xdr:col>25</xdr:col>
      <xdr:colOff>634909</xdr:colOff>
      <xdr:row>93</xdr:row>
      <xdr:rowOff>104775</xdr:rowOff>
    </xdr:from>
    <xdr:to>
      <xdr:col>32</xdr:col>
      <xdr:colOff>630403</xdr:colOff>
      <xdr:row>128</xdr:row>
      <xdr:rowOff>164729</xdr:rowOff>
    </xdr:to>
    <xdr:pic>
      <xdr:nvPicPr>
        <xdr:cNvPr id="5" name="Image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4"/>
        <a:stretch>
          <a:fillRect/>
        </a:stretch>
      </xdr:blipFill>
      <xdr:spPr>
        <a:xfrm>
          <a:off x="23971159" y="18107025"/>
          <a:ext cx="5462844" cy="6394079"/>
        </a:xfrm>
        <a:prstGeom prst="rect">
          <a:avLst/>
        </a:prstGeom>
      </xdr:spPr>
    </xdr:pic>
    <xdr:clientData/>
  </xdr:twoCellAnchor>
  <xdr:twoCellAnchor editAs="oneCell">
    <xdr:from>
      <xdr:col>25</xdr:col>
      <xdr:colOff>740773</xdr:colOff>
      <xdr:row>126</xdr:row>
      <xdr:rowOff>115389</xdr:rowOff>
    </xdr:from>
    <xdr:to>
      <xdr:col>33</xdr:col>
      <xdr:colOff>26588</xdr:colOff>
      <xdr:row>160</xdr:row>
      <xdr:rowOff>144054</xdr:rowOff>
    </xdr:to>
    <xdr:pic>
      <xdr:nvPicPr>
        <xdr:cNvPr id="6" name="Image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5"/>
        <a:stretch>
          <a:fillRect/>
        </a:stretch>
      </xdr:blipFill>
      <xdr:spPr>
        <a:xfrm>
          <a:off x="24077023" y="24089814"/>
          <a:ext cx="5534215" cy="709621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693747</xdr:colOff>
      <xdr:row>74</xdr:row>
      <xdr:rowOff>55011</xdr:rowOff>
    </xdr:from>
    <xdr:to>
      <xdr:col>36</xdr:col>
      <xdr:colOff>362837</xdr:colOff>
      <xdr:row>111</xdr:row>
      <xdr:rowOff>19040</xdr:rowOff>
    </xdr:to>
    <xdr:pic>
      <xdr:nvPicPr>
        <xdr:cNvPr id="2" name="Image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375052" y="14251071"/>
          <a:ext cx="5915585" cy="70277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500062</xdr:colOff>
      <xdr:row>63</xdr:row>
      <xdr:rowOff>23812</xdr:rowOff>
    </xdr:from>
    <xdr:to>
      <xdr:col>47</xdr:col>
      <xdr:colOff>625792</xdr:colOff>
      <xdr:row>101</xdr:row>
      <xdr:rowOff>57150</xdr:rowOff>
    </xdr:to>
    <xdr:pic>
      <xdr:nvPicPr>
        <xdr:cNvPr id="3" name="Image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553967" y="12221527"/>
          <a:ext cx="5591175" cy="7285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50717</xdr:colOff>
      <xdr:row>128</xdr:row>
      <xdr:rowOff>171645</xdr:rowOff>
    </xdr:from>
    <xdr:to>
      <xdr:col>35</xdr:col>
      <xdr:colOff>553184</xdr:colOff>
      <xdr:row>177</xdr:row>
      <xdr:rowOff>130484</xdr:rowOff>
    </xdr:to>
    <xdr:pic>
      <xdr:nvPicPr>
        <xdr:cNvPr id="4" name="Image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a:stretch>
          <a:fillRect/>
        </a:stretch>
      </xdr:blipFill>
      <xdr:spPr>
        <a:xfrm>
          <a:off x="26514977" y="24504210"/>
          <a:ext cx="5184957" cy="9744824"/>
        </a:xfrm>
        <a:prstGeom prst="rect">
          <a:avLst/>
        </a:prstGeom>
      </xdr:spPr>
    </xdr:pic>
    <xdr:clientData/>
  </xdr:twoCellAnchor>
  <xdr:twoCellAnchor editAs="oneCell">
    <xdr:from>
      <xdr:col>20</xdr:col>
      <xdr:colOff>789214</xdr:colOff>
      <xdr:row>102</xdr:row>
      <xdr:rowOff>0</xdr:rowOff>
    </xdr:from>
    <xdr:to>
      <xdr:col>27</xdr:col>
      <xdr:colOff>439903</xdr:colOff>
      <xdr:row>137</xdr:row>
      <xdr:rowOff>56144</xdr:rowOff>
    </xdr:to>
    <xdr:pic>
      <xdr:nvPicPr>
        <xdr:cNvPr id="5" name="Image 4">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4"/>
        <a:stretch>
          <a:fillRect/>
        </a:stretch>
      </xdr:blipFill>
      <xdr:spPr>
        <a:xfrm>
          <a:off x="19875409" y="19631025"/>
          <a:ext cx="5462844" cy="6390269"/>
        </a:xfrm>
        <a:prstGeom prst="rect">
          <a:avLst/>
        </a:prstGeom>
      </xdr:spPr>
    </xdr:pic>
    <xdr:clientData/>
  </xdr:twoCellAnchor>
  <xdr:twoCellAnchor editAs="oneCell">
    <xdr:from>
      <xdr:col>21</xdr:col>
      <xdr:colOff>272143</xdr:colOff>
      <xdr:row>124</xdr:row>
      <xdr:rowOff>54429</xdr:rowOff>
    </xdr:from>
    <xdr:to>
      <xdr:col>28</xdr:col>
      <xdr:colOff>340913</xdr:colOff>
      <xdr:row>159</xdr:row>
      <xdr:rowOff>820329</xdr:rowOff>
    </xdr:to>
    <xdr:pic>
      <xdr:nvPicPr>
        <xdr:cNvPr id="6" name="Image 5">
          <a:extLst>
            <a:ext uri="{FF2B5EF4-FFF2-40B4-BE49-F238E27FC236}">
              <a16:creationId xmlns:a16="http://schemas.microsoft.com/office/drawing/2014/main" id="{00000000-0008-0000-0B00-000006000000}"/>
            </a:ext>
          </a:extLst>
        </xdr:cNvPr>
        <xdr:cNvPicPr>
          <a:picLocks noChangeAspect="1"/>
        </xdr:cNvPicPr>
      </xdr:nvPicPr>
      <xdr:blipFill>
        <a:blip xmlns:r="http://schemas.openxmlformats.org/officeDocument/2006/relationships" r:embed="rId5"/>
        <a:stretch>
          <a:fillRect/>
        </a:stretch>
      </xdr:blipFill>
      <xdr:spPr>
        <a:xfrm>
          <a:off x="20486098" y="23670714"/>
          <a:ext cx="5534215" cy="709621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28</xdr:col>
      <xdr:colOff>693747</xdr:colOff>
      <xdr:row>74</xdr:row>
      <xdr:rowOff>55011</xdr:rowOff>
    </xdr:from>
    <xdr:to>
      <xdr:col>36</xdr:col>
      <xdr:colOff>359027</xdr:colOff>
      <xdr:row>111</xdr:row>
      <xdr:rowOff>22850</xdr:rowOff>
    </xdr:to>
    <xdr:pic>
      <xdr:nvPicPr>
        <xdr:cNvPr id="2" name="Image 1">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375052" y="14251071"/>
          <a:ext cx="5915585" cy="70277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500062</xdr:colOff>
      <xdr:row>63</xdr:row>
      <xdr:rowOff>23812</xdr:rowOff>
    </xdr:from>
    <xdr:to>
      <xdr:col>47</xdr:col>
      <xdr:colOff>629602</xdr:colOff>
      <xdr:row>101</xdr:row>
      <xdr:rowOff>53340</xdr:rowOff>
    </xdr:to>
    <xdr:pic>
      <xdr:nvPicPr>
        <xdr:cNvPr id="3" name="Image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553967" y="12221527"/>
          <a:ext cx="5591175" cy="7285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50717</xdr:colOff>
      <xdr:row>128</xdr:row>
      <xdr:rowOff>171645</xdr:rowOff>
    </xdr:from>
    <xdr:to>
      <xdr:col>35</xdr:col>
      <xdr:colOff>549374</xdr:colOff>
      <xdr:row>177</xdr:row>
      <xdr:rowOff>134294</xdr:rowOff>
    </xdr:to>
    <xdr:pic>
      <xdr:nvPicPr>
        <xdr:cNvPr id="4" name="Image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a:stretch>
          <a:fillRect/>
        </a:stretch>
      </xdr:blipFill>
      <xdr:spPr>
        <a:xfrm>
          <a:off x="26514977" y="24504210"/>
          <a:ext cx="5184957" cy="9744824"/>
        </a:xfrm>
        <a:prstGeom prst="rect">
          <a:avLst/>
        </a:prstGeom>
      </xdr:spPr>
    </xdr:pic>
    <xdr:clientData/>
  </xdr:twoCellAnchor>
  <xdr:twoCellAnchor editAs="oneCell">
    <xdr:from>
      <xdr:col>20</xdr:col>
      <xdr:colOff>789214</xdr:colOff>
      <xdr:row>102</xdr:row>
      <xdr:rowOff>0</xdr:rowOff>
    </xdr:from>
    <xdr:to>
      <xdr:col>27</xdr:col>
      <xdr:colOff>436093</xdr:colOff>
      <xdr:row>137</xdr:row>
      <xdr:rowOff>59954</xdr:rowOff>
    </xdr:to>
    <xdr:pic>
      <xdr:nvPicPr>
        <xdr:cNvPr id="5" name="Image 4">
          <a:extLst>
            <a:ext uri="{FF2B5EF4-FFF2-40B4-BE49-F238E27FC236}">
              <a16:creationId xmlns:a16="http://schemas.microsoft.com/office/drawing/2014/main" id="{00000000-0008-0000-0C00-000005000000}"/>
            </a:ext>
          </a:extLst>
        </xdr:cNvPr>
        <xdr:cNvPicPr>
          <a:picLocks noChangeAspect="1"/>
        </xdr:cNvPicPr>
      </xdr:nvPicPr>
      <xdr:blipFill>
        <a:blip xmlns:r="http://schemas.openxmlformats.org/officeDocument/2006/relationships" r:embed="rId4"/>
        <a:stretch>
          <a:fillRect/>
        </a:stretch>
      </xdr:blipFill>
      <xdr:spPr>
        <a:xfrm>
          <a:off x="19875409" y="19631025"/>
          <a:ext cx="5462844" cy="6390269"/>
        </a:xfrm>
        <a:prstGeom prst="rect">
          <a:avLst/>
        </a:prstGeom>
      </xdr:spPr>
    </xdr:pic>
    <xdr:clientData/>
  </xdr:twoCellAnchor>
  <xdr:twoCellAnchor editAs="oneCell">
    <xdr:from>
      <xdr:col>21</xdr:col>
      <xdr:colOff>272143</xdr:colOff>
      <xdr:row>124</xdr:row>
      <xdr:rowOff>54429</xdr:rowOff>
    </xdr:from>
    <xdr:to>
      <xdr:col>28</xdr:col>
      <xdr:colOff>340913</xdr:colOff>
      <xdr:row>159</xdr:row>
      <xdr:rowOff>816519</xdr:rowOff>
    </xdr:to>
    <xdr:pic>
      <xdr:nvPicPr>
        <xdr:cNvPr id="6" name="Image 5">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5"/>
        <a:stretch>
          <a:fillRect/>
        </a:stretch>
      </xdr:blipFill>
      <xdr:spPr>
        <a:xfrm>
          <a:off x="20486098" y="23670714"/>
          <a:ext cx="5534215" cy="709621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28</xdr:col>
      <xdr:colOff>693747</xdr:colOff>
      <xdr:row>74</xdr:row>
      <xdr:rowOff>55011</xdr:rowOff>
    </xdr:from>
    <xdr:to>
      <xdr:col>36</xdr:col>
      <xdr:colOff>362837</xdr:colOff>
      <xdr:row>111</xdr:row>
      <xdr:rowOff>19040</xdr:rowOff>
    </xdr:to>
    <xdr:pic>
      <xdr:nvPicPr>
        <xdr:cNvPr id="2" name="Image 1">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375052" y="14251071"/>
          <a:ext cx="5915585" cy="70277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500062</xdr:colOff>
      <xdr:row>63</xdr:row>
      <xdr:rowOff>23812</xdr:rowOff>
    </xdr:from>
    <xdr:to>
      <xdr:col>47</xdr:col>
      <xdr:colOff>625792</xdr:colOff>
      <xdr:row>101</xdr:row>
      <xdr:rowOff>57150</xdr:rowOff>
    </xdr:to>
    <xdr:pic>
      <xdr:nvPicPr>
        <xdr:cNvPr id="3" name="Image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553967" y="12221527"/>
          <a:ext cx="5591175" cy="7285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50717</xdr:colOff>
      <xdr:row>128</xdr:row>
      <xdr:rowOff>171645</xdr:rowOff>
    </xdr:from>
    <xdr:to>
      <xdr:col>35</xdr:col>
      <xdr:colOff>553184</xdr:colOff>
      <xdr:row>177</xdr:row>
      <xdr:rowOff>130484</xdr:rowOff>
    </xdr:to>
    <xdr:pic>
      <xdr:nvPicPr>
        <xdr:cNvPr id="4" name="Image 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26514977" y="24504210"/>
          <a:ext cx="5184957" cy="9744824"/>
        </a:xfrm>
        <a:prstGeom prst="rect">
          <a:avLst/>
        </a:prstGeom>
      </xdr:spPr>
    </xdr:pic>
    <xdr:clientData/>
  </xdr:twoCellAnchor>
  <xdr:twoCellAnchor editAs="oneCell">
    <xdr:from>
      <xdr:col>20</xdr:col>
      <xdr:colOff>789214</xdr:colOff>
      <xdr:row>102</xdr:row>
      <xdr:rowOff>0</xdr:rowOff>
    </xdr:from>
    <xdr:to>
      <xdr:col>27</xdr:col>
      <xdr:colOff>439903</xdr:colOff>
      <xdr:row>137</xdr:row>
      <xdr:rowOff>56144</xdr:rowOff>
    </xdr:to>
    <xdr:pic>
      <xdr:nvPicPr>
        <xdr:cNvPr id="5" name="Image 4">
          <a:extLst>
            <a:ext uri="{FF2B5EF4-FFF2-40B4-BE49-F238E27FC236}">
              <a16:creationId xmlns:a16="http://schemas.microsoft.com/office/drawing/2014/main" id="{00000000-0008-0000-0D00-000005000000}"/>
            </a:ext>
          </a:extLst>
        </xdr:cNvPr>
        <xdr:cNvPicPr>
          <a:picLocks noChangeAspect="1"/>
        </xdr:cNvPicPr>
      </xdr:nvPicPr>
      <xdr:blipFill>
        <a:blip xmlns:r="http://schemas.openxmlformats.org/officeDocument/2006/relationships" r:embed="rId4"/>
        <a:stretch>
          <a:fillRect/>
        </a:stretch>
      </xdr:blipFill>
      <xdr:spPr>
        <a:xfrm>
          <a:off x="19875409" y="19631025"/>
          <a:ext cx="5462844" cy="6390269"/>
        </a:xfrm>
        <a:prstGeom prst="rect">
          <a:avLst/>
        </a:prstGeom>
      </xdr:spPr>
    </xdr:pic>
    <xdr:clientData/>
  </xdr:twoCellAnchor>
  <xdr:twoCellAnchor editAs="oneCell">
    <xdr:from>
      <xdr:col>21</xdr:col>
      <xdr:colOff>272143</xdr:colOff>
      <xdr:row>124</xdr:row>
      <xdr:rowOff>54429</xdr:rowOff>
    </xdr:from>
    <xdr:to>
      <xdr:col>28</xdr:col>
      <xdr:colOff>340913</xdr:colOff>
      <xdr:row>159</xdr:row>
      <xdr:rowOff>820329</xdr:rowOff>
    </xdr:to>
    <xdr:pic>
      <xdr:nvPicPr>
        <xdr:cNvPr id="6" name="Image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5"/>
        <a:stretch>
          <a:fillRect/>
        </a:stretch>
      </xdr:blipFill>
      <xdr:spPr>
        <a:xfrm>
          <a:off x="20486098" y="23670714"/>
          <a:ext cx="5534215" cy="709621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28</xdr:col>
      <xdr:colOff>693747</xdr:colOff>
      <xdr:row>76</xdr:row>
      <xdr:rowOff>55011</xdr:rowOff>
    </xdr:from>
    <xdr:to>
      <xdr:col>36</xdr:col>
      <xdr:colOff>362837</xdr:colOff>
      <xdr:row>112</xdr:row>
      <xdr:rowOff>19040</xdr:rowOff>
    </xdr:to>
    <xdr:pic>
      <xdr:nvPicPr>
        <xdr:cNvPr id="2" name="Image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973222" y="15895086"/>
          <a:ext cx="5765090" cy="73935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500062</xdr:colOff>
      <xdr:row>65</xdr:row>
      <xdr:rowOff>23812</xdr:rowOff>
    </xdr:from>
    <xdr:to>
      <xdr:col>47</xdr:col>
      <xdr:colOff>625792</xdr:colOff>
      <xdr:row>102</xdr:row>
      <xdr:rowOff>57150</xdr:rowOff>
    </xdr:to>
    <xdr:pic>
      <xdr:nvPicPr>
        <xdr:cNvPr id="3" name="Image 2">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923537" y="13768387"/>
          <a:ext cx="5459730" cy="76533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50717</xdr:colOff>
      <xdr:row>130</xdr:row>
      <xdr:rowOff>171645</xdr:rowOff>
    </xdr:from>
    <xdr:to>
      <xdr:col>35</xdr:col>
      <xdr:colOff>553184</xdr:colOff>
      <xdr:row>179</xdr:row>
      <xdr:rowOff>130484</xdr:rowOff>
    </xdr:to>
    <xdr:pic>
      <xdr:nvPicPr>
        <xdr:cNvPr id="4" name="Image 3">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a:stretch>
          <a:fillRect/>
        </a:stretch>
      </xdr:blipFill>
      <xdr:spPr>
        <a:xfrm>
          <a:off x="27092192" y="26870220"/>
          <a:ext cx="5074467" cy="10436339"/>
        </a:xfrm>
        <a:prstGeom prst="rect">
          <a:avLst/>
        </a:prstGeom>
      </xdr:spPr>
    </xdr:pic>
    <xdr:clientData/>
  </xdr:twoCellAnchor>
  <xdr:twoCellAnchor editAs="oneCell">
    <xdr:from>
      <xdr:col>20</xdr:col>
      <xdr:colOff>789214</xdr:colOff>
      <xdr:row>104</xdr:row>
      <xdr:rowOff>0</xdr:rowOff>
    </xdr:from>
    <xdr:to>
      <xdr:col>27</xdr:col>
      <xdr:colOff>439903</xdr:colOff>
      <xdr:row>139</xdr:row>
      <xdr:rowOff>56144</xdr:rowOff>
    </xdr:to>
    <xdr:pic>
      <xdr:nvPicPr>
        <xdr:cNvPr id="5" name="Image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4"/>
        <a:stretch>
          <a:fillRect/>
        </a:stretch>
      </xdr:blipFill>
      <xdr:spPr>
        <a:xfrm>
          <a:off x="20648839" y="21745575"/>
          <a:ext cx="5308539" cy="6723644"/>
        </a:xfrm>
        <a:prstGeom prst="rect">
          <a:avLst/>
        </a:prstGeom>
      </xdr:spPr>
    </xdr:pic>
    <xdr:clientData/>
  </xdr:twoCellAnchor>
  <xdr:twoCellAnchor editAs="oneCell">
    <xdr:from>
      <xdr:col>21</xdr:col>
      <xdr:colOff>272143</xdr:colOff>
      <xdr:row>126</xdr:row>
      <xdr:rowOff>54429</xdr:rowOff>
    </xdr:from>
    <xdr:to>
      <xdr:col>28</xdr:col>
      <xdr:colOff>340913</xdr:colOff>
      <xdr:row>160</xdr:row>
      <xdr:rowOff>1010829</xdr:rowOff>
    </xdr:to>
    <xdr:pic>
      <xdr:nvPicPr>
        <xdr:cNvPr id="6" name="Image 5">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5"/>
        <a:stretch>
          <a:fillRect/>
        </a:stretch>
      </xdr:blipFill>
      <xdr:spPr>
        <a:xfrm>
          <a:off x="21217618" y="25991004"/>
          <a:ext cx="5402770" cy="7433400"/>
        </a:xfrm>
        <a:prstGeom prst="rect">
          <a:avLst/>
        </a:prstGeom>
      </xdr:spPr>
    </xdr:pic>
    <xdr:clientData/>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2.bin"/><Relationship Id="rId4" Type="http://schemas.openxmlformats.org/officeDocument/2006/relationships/comments" Target="../comments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3.bin"/><Relationship Id="rId4" Type="http://schemas.openxmlformats.org/officeDocument/2006/relationships/comments" Target="../comments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4.bin"/><Relationship Id="rId4" Type="http://schemas.openxmlformats.org/officeDocument/2006/relationships/comments" Target="../comments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5.bin"/><Relationship Id="rId4" Type="http://schemas.openxmlformats.org/officeDocument/2006/relationships/comments" Target="../comments7.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AS220"/>
  <sheetViews>
    <sheetView zoomScale="80" zoomScaleNormal="80" workbookViewId="0">
      <selection activeCell="G24" sqref="G24"/>
    </sheetView>
  </sheetViews>
  <sheetFormatPr baseColWidth="10" defaultColWidth="11.42578125" defaultRowHeight="15" x14ac:dyDescent="0.25"/>
  <cols>
    <col min="1" max="1" width="34" customWidth="1"/>
    <col min="2" max="2" width="12.28515625" customWidth="1"/>
    <col min="3" max="3" width="9.7109375" customWidth="1"/>
    <col min="4" max="4" width="11.7109375" customWidth="1"/>
    <col min="7" max="7" width="12.7109375" customWidth="1"/>
    <col min="8" max="8" width="2.5703125" customWidth="1"/>
    <col min="26" max="26" width="2.7109375" customWidth="1"/>
    <col min="27" max="27" width="9.28515625" customWidth="1"/>
    <col min="28" max="28" width="3.5703125" customWidth="1"/>
    <col min="29" max="29" width="8.28515625" customWidth="1"/>
    <col min="30" max="30" width="8.7109375" customWidth="1"/>
    <col min="31" max="32" width="7.28515625" customWidth="1"/>
    <col min="33" max="33" width="6.7109375" customWidth="1"/>
    <col min="34" max="34" width="2.5703125" customWidth="1"/>
  </cols>
  <sheetData>
    <row r="1" spans="1:33" ht="25.9" customHeight="1" x14ac:dyDescent="0.25">
      <c r="A1" s="249" t="s">
        <v>0</v>
      </c>
      <c r="B1" s="249"/>
      <c r="C1" s="249"/>
      <c r="D1" s="249"/>
      <c r="E1" s="249"/>
      <c r="F1" s="249"/>
      <c r="G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c r="AG1" s="249"/>
    </row>
    <row r="2" spans="1:33" ht="25.9" customHeight="1" x14ac:dyDescent="0.25">
      <c r="A2" s="99"/>
      <c r="B2" s="99"/>
      <c r="C2" s="99"/>
      <c r="D2" s="99"/>
      <c r="E2" s="99"/>
      <c r="F2" s="99"/>
      <c r="P2" s="99"/>
      <c r="Q2" s="99"/>
      <c r="R2" s="99"/>
      <c r="S2" s="99"/>
      <c r="T2" s="99"/>
      <c r="U2" s="99"/>
      <c r="V2" s="99"/>
      <c r="W2" s="99"/>
      <c r="X2" s="99"/>
      <c r="Y2" s="99"/>
      <c r="Z2" s="99"/>
      <c r="AA2" s="99"/>
      <c r="AB2" s="99"/>
      <c r="AC2" s="99"/>
      <c r="AD2" s="99"/>
      <c r="AE2" s="99"/>
      <c r="AF2" s="99"/>
      <c r="AG2" s="99"/>
    </row>
    <row r="3" spans="1:33" ht="25.9" customHeight="1" thickBot="1" x14ac:dyDescent="0.3">
      <c r="A3" s="99"/>
      <c r="B3" s="15"/>
      <c r="C3" s="182" t="s">
        <v>1</v>
      </c>
      <c r="D3" s="182" t="s">
        <v>2</v>
      </c>
      <c r="E3" s="182" t="s">
        <v>3</v>
      </c>
      <c r="G3" s="34"/>
      <c r="H3" s="180" t="s">
        <v>4</v>
      </c>
      <c r="I3" s="180" t="s">
        <v>5</v>
      </c>
      <c r="J3" s="180" t="s">
        <v>6</v>
      </c>
      <c r="K3" s="180" t="s">
        <v>7</v>
      </c>
      <c r="L3" s="180" t="s">
        <v>8</v>
      </c>
      <c r="M3" s="180" t="s">
        <v>9</v>
      </c>
      <c r="N3" s="180" t="s">
        <v>10</v>
      </c>
      <c r="O3" s="35" t="s">
        <v>11</v>
      </c>
      <c r="P3" s="99"/>
      <c r="Q3" s="99"/>
      <c r="R3" s="99"/>
      <c r="S3" s="99"/>
      <c r="T3" s="99"/>
      <c r="U3" s="99"/>
      <c r="V3" s="99"/>
      <c r="W3" s="99"/>
      <c r="X3" s="99"/>
      <c r="Y3" s="99"/>
      <c r="Z3" s="99"/>
      <c r="AA3" s="99"/>
      <c r="AB3" s="99"/>
      <c r="AC3" s="99"/>
      <c r="AD3" s="99"/>
      <c r="AE3" s="99"/>
      <c r="AF3" s="99"/>
      <c r="AG3" s="99"/>
    </row>
    <row r="4" spans="1:33" ht="20.25" customHeight="1" thickTop="1" thickBot="1" x14ac:dyDescent="0.3">
      <c r="A4" s="99"/>
      <c r="B4" s="179" t="str">
        <f>A42</f>
        <v>Elevage</v>
      </c>
      <c r="C4" s="28">
        <f>G42+G68+G94+G119+G144+G170+G195</f>
        <v>0</v>
      </c>
      <c r="D4" s="28">
        <f>I42+J42+K42+L42+M42+N42+O42+P42+Q42+R42+S42+T42+U42+W42+V42+Y42++X42+I68+J68+K68+L68+M68+N68+O68+Q68+P68+R68+S68+T68+U68+V68+W68+X68+Y68+I94+J94+K94+L94+M94+N94+O94+P94+Q94+R94+S94+T94+U94+V94+W94+X94+Y94+I119+J119+K119+L119+M119+N119+O119+P119+Q119+R119+S119+T119+U119+V119+W119+X119+Y119+I144+J144+K144+L144+M144+N144+O144+P144+Q144+R144+S144+T144+U144+V144+W144+X144+Y144+J170+I170+K170+L170+M170+N170+O170+P170+Q170+R170+S170+T170+U170+V170+W170+X170+Y170+I195+J195+K195+L195+M195+N195+O195+P195+Q195+R195+S195+T195+U195+V195+W195+X195+Y195</f>
        <v>0</v>
      </c>
      <c r="E4" s="28">
        <f>AA42+AA68+AA94+AA119+AA144+AA170+AA195</f>
        <v>0</v>
      </c>
      <c r="G4" s="180">
        <f>G41</f>
        <v>0</v>
      </c>
      <c r="H4" s="34">
        <f>G50</f>
        <v>0</v>
      </c>
      <c r="I4" s="34">
        <f>G77</f>
        <v>0</v>
      </c>
      <c r="J4" s="34">
        <f>G103</f>
        <v>0</v>
      </c>
      <c r="K4" s="34">
        <f>G128</f>
        <v>0</v>
      </c>
      <c r="L4" s="34">
        <f>G153</f>
        <v>0</v>
      </c>
      <c r="M4" s="34">
        <f>G179</f>
        <v>0</v>
      </c>
      <c r="N4" s="36">
        <f>G204</f>
        <v>0</v>
      </c>
      <c r="O4" s="32">
        <f t="shared" ref="O4:O13" si="0">SUM(H4:N4)</f>
        <v>0</v>
      </c>
      <c r="P4" s="99"/>
      <c r="Q4" s="99"/>
      <c r="R4" s="99"/>
      <c r="S4" s="99"/>
      <c r="T4" s="99"/>
      <c r="U4" s="99"/>
      <c r="V4" s="99"/>
      <c r="W4" s="99"/>
      <c r="X4" s="99"/>
      <c r="Y4" s="99"/>
      <c r="Z4" s="99"/>
      <c r="AA4" s="99"/>
      <c r="AB4" s="99"/>
      <c r="AC4" s="99"/>
      <c r="AD4" s="99"/>
      <c r="AE4" s="99"/>
      <c r="AF4" s="99"/>
      <c r="AG4" s="99"/>
    </row>
    <row r="5" spans="1:33" ht="25.9" customHeight="1" thickTop="1" thickBot="1" x14ac:dyDescent="0.3">
      <c r="A5" s="99"/>
      <c r="B5" s="179" t="str">
        <f>A43</f>
        <v>Transport abattoir et atelier découpe</v>
      </c>
      <c r="C5" s="28">
        <f>G43+G69+G95+G120+G145+G171+G196</f>
        <v>0</v>
      </c>
      <c r="D5" s="28">
        <f>I43+J43+K43+L43+M43+N43+O43+P43+Q43+R43+I69+J69+K69+L69+M69+N69+O69+P69+Q69+R69+I95+J95+K95+L95+M95+N95+O95+P95+Q95+R95+I120+J120+K120+L120+M120+N120+O120+P120+Q120+R120+I145+J145+K145+L145+M145+N145+O145+P145+Q145+R145+I171+J171+K171+L171+M171+N171+O171+P171+Q171+R171+I196+J196+K196+L196+M196+N196+O196+P196+Q196+R196+S43+T43+U43+V43+W43+X43+Y43+S69+T69+U69+V69+W69+X69+Y69+S95+T95+U95+V95+W95+X95+Y95+S120+T120+U120+V120+W120+X120+Y120+S145+T145+U145+V145+W145+X145+Y145+S171+T171+U171+V171+W171+X171+Y171+S196+T196+U196+V196+W196+X196+Y196</f>
        <v>0</v>
      </c>
      <c r="E5" s="28">
        <f>AA43+AA69+AA95+AA120+AA145+AA171+AA196</f>
        <v>0</v>
      </c>
      <c r="G5" s="180" t="str">
        <f>I41</f>
        <v>Hervé-Marie</v>
      </c>
      <c r="H5" s="34" t="e">
        <f>#REF!</f>
        <v>#REF!</v>
      </c>
      <c r="I5" s="34" t="e">
        <f>#REF!</f>
        <v>#REF!</v>
      </c>
      <c r="J5" s="34" t="e">
        <f>#REF!</f>
        <v>#REF!</v>
      </c>
      <c r="K5" s="34" t="e">
        <f>#REF!</f>
        <v>#REF!</v>
      </c>
      <c r="L5" s="34" t="e">
        <f>#REF!</f>
        <v>#REF!</v>
      </c>
      <c r="M5" s="34" t="e">
        <f>#REF!</f>
        <v>#REF!</v>
      </c>
      <c r="N5" s="36" t="e">
        <f>#REF!</f>
        <v>#REF!</v>
      </c>
      <c r="O5" s="32" t="e">
        <f t="shared" si="0"/>
        <v>#REF!</v>
      </c>
      <c r="P5" s="99"/>
      <c r="Q5" s="99"/>
      <c r="R5" s="99"/>
      <c r="S5" s="99"/>
      <c r="T5" s="99"/>
      <c r="U5" s="99"/>
      <c r="V5" s="99"/>
      <c r="W5" s="99"/>
      <c r="X5" s="99"/>
      <c r="Y5" s="99"/>
      <c r="Z5" s="99"/>
      <c r="AA5" s="99"/>
      <c r="AB5" s="99"/>
      <c r="AC5" s="99"/>
      <c r="AD5" s="99"/>
      <c r="AE5" s="99"/>
      <c r="AF5" s="99"/>
      <c r="AG5" s="99"/>
    </row>
    <row r="6" spans="1:33" ht="44.65" customHeight="1" thickTop="1" thickBot="1" x14ac:dyDescent="0.3">
      <c r="A6" s="99"/>
      <c r="B6" s="179" t="str">
        <f>A44</f>
        <v>Découpe transformation, dont  :</v>
      </c>
      <c r="C6" s="28">
        <f>G44+G70+G96+G121+G146+G172+G197</f>
        <v>0</v>
      </c>
      <c r="D6" s="28">
        <f>I44+J44+K44+L44+M44+N44+O44+P44+Q44+R44+I70+J70+K70+L70+N70+M70+O70+P70+Q70+R70+I96+J96+K96+L96+M96+N96+O96+P96+Q96+R96+I121+J121+K121+L121+M121+N121+O121+P121+Q121+R121+I146+J146+K146+L146+M146+N146+O146+P146+Q146+R146+I172+J172+K172+L172+M172+N172+O172+P172+Q172+R172+I197+J197+K197+L197+M197+N197+O197+P197+Q197+R197+S44+T44+U44+V44+W44+X44+Y44+S70+T70+U70+V70+W70+X70+Y70+S96+T96+U96+V96+W96+X96+Y96+S121+T121+U121+V121+W121+X121+Y121+S146+T146+U146+V146+W146+X146+Y146+S172+T172+U172+V172+W172+X172+Y172+S197+T197+U197+V197+W197+X197+Y197</f>
        <v>0</v>
      </c>
      <c r="E6" s="28">
        <f>AA44+AA70+AA96+AA121+AA146+AA172+AA197</f>
        <v>0</v>
      </c>
      <c r="G6" s="180" t="str">
        <f>J41</f>
        <v xml:space="preserve">Pierre V. </v>
      </c>
      <c r="H6" s="34" t="e">
        <f>#REF!</f>
        <v>#REF!</v>
      </c>
      <c r="I6" s="34" t="e">
        <f>#REF!</f>
        <v>#REF!</v>
      </c>
      <c r="J6" s="34" t="e">
        <f>#REF!</f>
        <v>#REF!</v>
      </c>
      <c r="K6" s="34" t="e">
        <f>#REF!</f>
        <v>#REF!</v>
      </c>
      <c r="L6" s="34" t="e">
        <f>#REF!</f>
        <v>#REF!</v>
      </c>
      <c r="M6" s="34" t="e">
        <f>#REF!</f>
        <v>#REF!</v>
      </c>
      <c r="N6" s="36" t="e">
        <f>#REF!</f>
        <v>#REF!</v>
      </c>
      <c r="O6" s="32" t="e">
        <f t="shared" si="0"/>
        <v>#REF!</v>
      </c>
      <c r="P6" s="99"/>
      <c r="Q6" s="99"/>
      <c r="R6" s="99"/>
      <c r="S6" s="99"/>
      <c r="T6" s="99"/>
      <c r="U6" s="99"/>
      <c r="V6" s="99"/>
      <c r="W6" s="99"/>
      <c r="X6" s="99"/>
      <c r="Y6" s="99"/>
      <c r="Z6" s="99"/>
      <c r="AA6" s="99"/>
      <c r="AB6" s="99"/>
      <c r="AC6" s="99"/>
      <c r="AD6" s="99"/>
      <c r="AE6" s="99"/>
      <c r="AF6" s="99"/>
      <c r="AG6" s="99"/>
    </row>
    <row r="7" spans="1:33" ht="49.15" customHeight="1" thickTop="1" thickBot="1" x14ac:dyDescent="0.3">
      <c r="A7" s="99"/>
      <c r="B7" s="179" t="str">
        <f>A50</f>
        <v>Commercialisation des produits finis, dont :</v>
      </c>
      <c r="C7" s="28" t="e">
        <f>#REF!+G76+G102+G127+G152+G178+G203</f>
        <v>#REF!</v>
      </c>
      <c r="D7" s="28" t="e">
        <f>#REF!+#REF!+#REF!+#REF!+#REF!+#REF!+#REF!+#REF!+#REF!+#REF!+I76+J76+K76+L76+M76+N76+O76+P76+Q76+R76+I102+J102+K102+L102+M102+N102+O102+P102+Q102+R102+I127+J127+K127+L127+M127+N127+O127+P127+Q127+R127+I152+J152+K152+L152+M152+N152+O152+P152+Q152+R152+I178+J178+K178+L178+M178+N178+P178++Q178+R178+O178+I203+J203+K203+L203+M203+N203+O203+P203+Q203+R203+#REF!+#REF!+#REF!+#REF!+#REF!+#REF!+#REF!+S76+T76+U76+V76+W76+X76+Y76+S102+T102+U102+V102+W102+X102+Y102+S127+T127+U127+V127+W127+X127+Y127+S152+T152+U152+V152+W152+X152+Y152+S178+T178+U178+V178+W178+X178+Y178+S203+T203+U203+V203+W203+X203+Y203</f>
        <v>#REF!</v>
      </c>
      <c r="E7" s="28" t="e">
        <f>#REF!+AA76+AA102+AA127+AA152+AA178+AA203</f>
        <v>#REF!</v>
      </c>
      <c r="G7" s="180" t="str">
        <f>K41</f>
        <v>Pierre-Mick</v>
      </c>
      <c r="H7" s="34" t="e">
        <f>#REF!</f>
        <v>#REF!</v>
      </c>
      <c r="I7" s="34" t="e">
        <f>#REF!</f>
        <v>#REF!</v>
      </c>
      <c r="J7" s="34" t="e">
        <f>#REF!</f>
        <v>#REF!</v>
      </c>
      <c r="K7" s="34" t="e">
        <f>#REF!</f>
        <v>#REF!</v>
      </c>
      <c r="L7" s="34" t="e">
        <f>#REF!</f>
        <v>#REF!</v>
      </c>
      <c r="M7" s="34" t="e">
        <f>#REF!</f>
        <v>#REF!</v>
      </c>
      <c r="N7" s="36" t="e">
        <f>#REF!</f>
        <v>#REF!</v>
      </c>
      <c r="O7" s="32" t="e">
        <f t="shared" si="0"/>
        <v>#REF!</v>
      </c>
      <c r="P7" s="99"/>
      <c r="Q7" s="99"/>
      <c r="R7" s="99"/>
      <c r="S7" s="99"/>
      <c r="T7" s="99"/>
      <c r="U7" s="99"/>
      <c r="V7" s="99"/>
      <c r="W7" s="99"/>
      <c r="X7" s="99"/>
      <c r="Y7" s="99"/>
      <c r="Z7" s="99"/>
      <c r="AA7" s="99"/>
      <c r="AB7" s="99"/>
      <c r="AC7" s="99"/>
      <c r="AD7" s="99"/>
      <c r="AE7" s="99"/>
      <c r="AF7" s="99"/>
      <c r="AG7" s="99"/>
    </row>
    <row r="8" spans="1:33" ht="43.9" customHeight="1" thickTop="1" thickBot="1" x14ac:dyDescent="0.3">
      <c r="A8" s="99"/>
      <c r="B8" s="179" t="str">
        <f>A89</f>
        <v>Gestion administrative (compta et gestion du personnel)</v>
      </c>
      <c r="C8" s="28">
        <f>G50+G77+G103+G128+G153+G179+G204</f>
        <v>0</v>
      </c>
      <c r="D8" s="28">
        <f>I50+J50+K50+L50+M50+N50+O50+P50+Q50+R50+I77+J77+K77+L77+M77+N77+O77+P77+Q77+R77+I103+J103+K103+L103+M103+N103+O103+P103+Q103+R103+I128+J128+K128+L128+M128+N128+O128+P128+Q128+R128+I153+J153+K153+L153+M153+N153+O153+P153+Q153+R153+I179+J179+K179+L179+M179+N179+O179+P179+Q179+R179+I204+J204+K204+L204+M204+N204+O204+P204+Q204+R204+S50+T50+U50+V50+W50+X50+Y50+S77+T77+U77+V77+W77+X77+Y77+S103+T103+U103+V103+W103+X103+Y103+S128+T128+U128+V128+W128+X128+Y128+S153+T153+U153+V153+W153+X153+Y153+S179+T179+U179+V179+W179+X179+Y179+S204+T204+U204+V204+W204+X204+Y204</f>
        <v>0</v>
      </c>
      <c r="E8" s="28">
        <f>AA50+AA77+AA103+AA128+AA153+AA179+AA204</f>
        <v>0</v>
      </c>
      <c r="G8" s="180" t="str">
        <f>L41</f>
        <v>Fabrice</v>
      </c>
      <c r="H8" s="34" t="e">
        <f>#REF!</f>
        <v>#REF!</v>
      </c>
      <c r="I8" s="34" t="e">
        <f>#REF!</f>
        <v>#REF!</v>
      </c>
      <c r="J8" s="34" t="e">
        <f>#REF!</f>
        <v>#REF!</v>
      </c>
      <c r="K8" s="34" t="e">
        <f>#REF!</f>
        <v>#REF!</v>
      </c>
      <c r="L8" s="34" t="e">
        <f>#REF!</f>
        <v>#REF!</v>
      </c>
      <c r="M8" s="34" t="e">
        <f>#REF!</f>
        <v>#REF!</v>
      </c>
      <c r="N8" s="36" t="e">
        <f>#REF!</f>
        <v>#REF!</v>
      </c>
      <c r="O8" s="32" t="e">
        <f t="shared" si="0"/>
        <v>#REF!</v>
      </c>
      <c r="P8" s="99"/>
      <c r="Q8" s="99"/>
      <c r="R8" s="99"/>
      <c r="S8" s="99"/>
      <c r="T8" s="99"/>
      <c r="U8" s="99"/>
      <c r="V8" s="99"/>
      <c r="W8" s="99"/>
      <c r="X8" s="99"/>
      <c r="Y8" s="99"/>
      <c r="Z8" s="99"/>
      <c r="AA8" s="99"/>
      <c r="AB8" s="99"/>
      <c r="AC8" s="99"/>
      <c r="AD8" s="99"/>
      <c r="AE8" s="99"/>
      <c r="AF8" s="99"/>
      <c r="AG8" s="99"/>
    </row>
    <row r="9" spans="1:33" ht="25.9" customHeight="1" thickTop="1" thickBot="1" x14ac:dyDescent="0.3">
      <c r="A9" s="99"/>
      <c r="B9" s="179" t="s">
        <v>12</v>
      </c>
      <c r="C9" s="28" t="e">
        <f>G63+#REF!+#REF!+G140+G165+G191+G216</f>
        <v>#REF!</v>
      </c>
      <c r="D9" s="28" t="e">
        <f>I63+J63+K63+L63+M63+N63+O63+P63+Q63+R63+#REF!+#REF!+#REF!+#REF!+#REF!+#REF!+#REF!+#REF!+#REF!+#REF!+#REF!+#REF!+#REF!+#REF!+#REF!+#REF!+#REF!+#REF!+#REF!+#REF!+I140+J140+K140+L140+M140+N140+O140+P140+Q140+R140+I165+J165+K165+L165+M165+N165+P165++Q165+O165+R165+I191+J191+K191+L191+M191+N191+O191+P191+Q191+R191+I216+J216+K216+L216+M216+N216+O216+P216+Q216+R216+S63+T63+V63+U63+W63+X63+Y63+#REF!+#REF!+#REF!+#REF!+#REF!+#REF!+#REF!+#REF!+#REF!+#REF!+#REF!+#REF!+#REF!+#REF!+S140+T140+U140+V140+W140+X140+Y140</f>
        <v>#REF!</v>
      </c>
      <c r="E9" s="28" t="e">
        <f>AA63+#REF!+#REF!+AA140+AA165+AA191+AA216</f>
        <v>#REF!</v>
      </c>
      <c r="G9" s="180" t="str">
        <f>N41</f>
        <v>Christelle</v>
      </c>
      <c r="H9" s="34" t="e">
        <f>#REF!</f>
        <v>#REF!</v>
      </c>
      <c r="I9" s="34" t="e">
        <f>#REF!</f>
        <v>#REF!</v>
      </c>
      <c r="J9" s="34" t="e">
        <f>#REF!</f>
        <v>#REF!</v>
      </c>
      <c r="K9" s="34" t="e">
        <f>#REF!</f>
        <v>#REF!</v>
      </c>
      <c r="L9" s="34" t="e">
        <f>#REF!</f>
        <v>#REF!</v>
      </c>
      <c r="M9" s="34" t="e">
        <f>#REF!</f>
        <v>#REF!</v>
      </c>
      <c r="N9" s="36" t="e">
        <f>#REF!</f>
        <v>#REF!</v>
      </c>
      <c r="O9" s="32" t="e">
        <f t="shared" si="0"/>
        <v>#REF!</v>
      </c>
      <c r="P9" s="99"/>
      <c r="Q9" s="99"/>
      <c r="R9" s="99"/>
      <c r="S9" s="99"/>
      <c r="T9" s="99"/>
      <c r="U9" s="99"/>
      <c r="V9" s="99"/>
      <c r="W9" s="99"/>
      <c r="X9" s="99"/>
      <c r="Y9" s="99"/>
      <c r="Z9" s="99"/>
      <c r="AA9" s="99"/>
      <c r="AB9" s="99"/>
      <c r="AC9" s="99"/>
      <c r="AD9" s="99"/>
      <c r="AE9" s="99"/>
      <c r="AF9" s="99"/>
      <c r="AG9" s="99"/>
    </row>
    <row r="10" spans="1:33" ht="25.9" customHeight="1" thickTop="1" thickBot="1" x14ac:dyDescent="0.3">
      <c r="A10" s="99"/>
      <c r="B10" s="15" t="s">
        <v>13</v>
      </c>
      <c r="C10" s="184" t="e">
        <f>SUM(C4:C9)</f>
        <v>#REF!</v>
      </c>
      <c r="D10" s="184" t="e">
        <f>SUM(D4:D9)</f>
        <v>#REF!</v>
      </c>
      <c r="E10" s="184" t="e">
        <f>SUM(E4:E9)</f>
        <v>#REF!</v>
      </c>
      <c r="G10" s="180" t="str">
        <f>P41</f>
        <v>Paul B.</v>
      </c>
      <c r="H10" s="34">
        <f>I50</f>
        <v>0</v>
      </c>
      <c r="I10" s="34">
        <f>I77</f>
        <v>0</v>
      </c>
      <c r="J10" s="34">
        <f>I103</f>
        <v>0</v>
      </c>
      <c r="K10" s="34">
        <f>I128</f>
        <v>0</v>
      </c>
      <c r="L10" s="34">
        <f>I153</f>
        <v>0</v>
      </c>
      <c r="M10" s="34">
        <f>I179</f>
        <v>0</v>
      </c>
      <c r="N10" s="36">
        <f>I204</f>
        <v>0</v>
      </c>
      <c r="O10" s="32">
        <f t="shared" si="0"/>
        <v>0</v>
      </c>
      <c r="P10" s="99"/>
      <c r="Q10" s="99"/>
      <c r="R10" s="99"/>
      <c r="S10" s="99"/>
      <c r="T10" s="99"/>
      <c r="U10" s="99"/>
      <c r="V10" s="99"/>
      <c r="W10" s="99"/>
      <c r="X10" s="99"/>
      <c r="Y10" s="99"/>
      <c r="Z10" s="99"/>
      <c r="AA10" s="99"/>
      <c r="AB10" s="99"/>
      <c r="AC10" s="99"/>
      <c r="AD10" s="99"/>
      <c r="AE10" s="99"/>
      <c r="AF10" s="99"/>
      <c r="AG10" s="99"/>
    </row>
    <row r="11" spans="1:33" ht="25.9" customHeight="1" thickTop="1" thickBot="1" x14ac:dyDescent="0.3">
      <c r="A11" s="99"/>
      <c r="B11" s="15" t="s">
        <v>14</v>
      </c>
      <c r="C11" s="183" t="e">
        <v>#REF!</v>
      </c>
      <c r="D11" s="15"/>
      <c r="E11" s="15"/>
      <c r="G11" s="180" t="str">
        <f>Q41</f>
        <v xml:space="preserve">Paul F. </v>
      </c>
      <c r="H11" s="34">
        <f>J50</f>
        <v>0</v>
      </c>
      <c r="I11" s="34">
        <f>J77</f>
        <v>0</v>
      </c>
      <c r="J11" s="34">
        <f>J103</f>
        <v>0</v>
      </c>
      <c r="K11" s="34">
        <f>J128</f>
        <v>0</v>
      </c>
      <c r="L11" s="34">
        <f>J153</f>
        <v>0</v>
      </c>
      <c r="M11" s="34">
        <f>J179</f>
        <v>0</v>
      </c>
      <c r="N11" s="36">
        <f>J204</f>
        <v>0</v>
      </c>
      <c r="O11" s="32">
        <f t="shared" si="0"/>
        <v>0</v>
      </c>
      <c r="P11" s="99"/>
      <c r="Q11" s="99"/>
      <c r="R11" s="99"/>
      <c r="S11" s="99"/>
      <c r="T11" s="99"/>
      <c r="U11" s="99"/>
      <c r="V11" s="99"/>
      <c r="W11" s="99"/>
      <c r="X11" s="99"/>
      <c r="Y11" s="99"/>
      <c r="Z11" s="99"/>
      <c r="AA11" s="99"/>
      <c r="AB11" s="99"/>
      <c r="AC11" s="99"/>
      <c r="AD11" s="99"/>
      <c r="AE11" s="99"/>
      <c r="AF11" s="99"/>
      <c r="AG11" s="99"/>
    </row>
    <row r="12" spans="1:33" ht="25.9" customHeight="1" thickTop="1" thickBot="1" x14ac:dyDescent="0.3">
      <c r="A12" s="99"/>
      <c r="B12" s="15"/>
      <c r="C12" s="22"/>
      <c r="D12" s="15"/>
      <c r="E12" s="15"/>
      <c r="G12" s="180" t="str">
        <f>R41</f>
        <v>Alan Louis</v>
      </c>
      <c r="H12" s="34">
        <f>K50</f>
        <v>0</v>
      </c>
      <c r="I12" s="34">
        <f>K77</f>
        <v>0</v>
      </c>
      <c r="J12" s="34">
        <f>K103</f>
        <v>0</v>
      </c>
      <c r="K12" s="34">
        <f>K128</f>
        <v>0</v>
      </c>
      <c r="L12" s="34">
        <f>K153</f>
        <v>0</v>
      </c>
      <c r="M12" s="34">
        <f>K179</f>
        <v>0</v>
      </c>
      <c r="N12" s="36">
        <f>K204</f>
        <v>0</v>
      </c>
      <c r="O12" s="32">
        <f t="shared" si="0"/>
        <v>0</v>
      </c>
      <c r="P12" s="99"/>
      <c r="Q12" s="99"/>
      <c r="R12" s="99"/>
      <c r="S12" s="99"/>
      <c r="T12" s="99"/>
      <c r="U12" s="99"/>
      <c r="V12" s="99"/>
      <c r="W12" s="99"/>
      <c r="X12" s="99"/>
      <c r="Y12" s="99"/>
      <c r="Z12" s="99"/>
      <c r="AA12" s="99"/>
      <c r="AB12" s="99"/>
      <c r="AC12" s="99"/>
      <c r="AD12" s="99"/>
      <c r="AE12" s="99"/>
      <c r="AF12" s="99"/>
      <c r="AG12" s="99"/>
    </row>
    <row r="13" spans="1:33" ht="19.5" customHeight="1" thickTop="1" thickBot="1" x14ac:dyDescent="0.3">
      <c r="G13" s="181" t="str">
        <f>S41</f>
        <v xml:space="preserve">Adrien </v>
      </c>
      <c r="H13" s="35">
        <f t="shared" ref="H13:H18" si="1">AA50</f>
        <v>0</v>
      </c>
      <c r="I13" s="35">
        <f t="shared" ref="I13:N18" si="2">AB50</f>
        <v>0</v>
      </c>
      <c r="J13" s="35">
        <f t="shared" si="2"/>
        <v>0</v>
      </c>
      <c r="K13" s="35">
        <f t="shared" si="2"/>
        <v>0</v>
      </c>
      <c r="L13" s="35">
        <f t="shared" si="2"/>
        <v>0</v>
      </c>
      <c r="M13" s="35">
        <f t="shared" si="2"/>
        <v>0</v>
      </c>
      <c r="N13" s="35">
        <f t="shared" si="2"/>
        <v>0</v>
      </c>
      <c r="O13" s="32">
        <f t="shared" si="0"/>
        <v>0</v>
      </c>
    </row>
    <row r="14" spans="1:33" ht="21.75" customHeight="1" thickTop="1" thickBot="1" x14ac:dyDescent="0.3">
      <c r="G14" s="181" t="str">
        <f>U41</f>
        <v>Valentin</v>
      </c>
      <c r="H14" s="35">
        <f t="shared" si="1"/>
        <v>0</v>
      </c>
      <c r="I14" s="35">
        <f t="shared" si="2"/>
        <v>0</v>
      </c>
      <c r="J14" s="35">
        <f t="shared" si="2"/>
        <v>0</v>
      </c>
      <c r="K14" s="35">
        <f t="shared" si="2"/>
        <v>0</v>
      </c>
      <c r="L14" s="35">
        <f t="shared" si="2"/>
        <v>0</v>
      </c>
      <c r="M14" s="35">
        <f t="shared" si="2"/>
        <v>0</v>
      </c>
      <c r="N14" s="35">
        <f t="shared" si="2"/>
        <v>0</v>
      </c>
      <c r="O14" s="32"/>
    </row>
    <row r="15" spans="1:33" ht="18.75" customHeight="1" thickTop="1" thickBot="1" x14ac:dyDescent="0.3">
      <c r="G15" s="181" t="str">
        <f>V41</f>
        <v xml:space="preserve">Mathilde </v>
      </c>
      <c r="H15" s="35">
        <f t="shared" si="1"/>
        <v>0</v>
      </c>
      <c r="I15" s="35">
        <f t="shared" si="2"/>
        <v>0</v>
      </c>
      <c r="J15" s="35">
        <f t="shared" si="2"/>
        <v>0</v>
      </c>
      <c r="K15" s="35">
        <f t="shared" si="2"/>
        <v>0</v>
      </c>
      <c r="L15" s="35">
        <f t="shared" si="2"/>
        <v>0</v>
      </c>
      <c r="M15" s="35">
        <f t="shared" si="2"/>
        <v>0</v>
      </c>
      <c r="N15" s="35">
        <f t="shared" si="2"/>
        <v>0</v>
      </c>
      <c r="O15" s="32"/>
    </row>
    <row r="16" spans="1:33" ht="20.25" customHeight="1" thickTop="1" thickBot="1" x14ac:dyDescent="0.3">
      <c r="G16" s="181" t="str">
        <f>W41</f>
        <v>Paul R.</v>
      </c>
      <c r="H16" s="35">
        <f t="shared" si="1"/>
        <v>0</v>
      </c>
      <c r="I16" s="35">
        <f t="shared" si="2"/>
        <v>0</v>
      </c>
      <c r="J16" s="35">
        <f t="shared" si="2"/>
        <v>0</v>
      </c>
      <c r="K16" s="35">
        <f t="shared" si="2"/>
        <v>0</v>
      </c>
      <c r="L16" s="35">
        <f t="shared" si="2"/>
        <v>0</v>
      </c>
      <c r="M16" s="35">
        <f t="shared" si="2"/>
        <v>0</v>
      </c>
      <c r="N16" s="35">
        <f t="shared" si="2"/>
        <v>0</v>
      </c>
      <c r="O16" s="32"/>
    </row>
    <row r="17" spans="1:38" ht="18" customHeight="1" thickTop="1" thickBot="1" x14ac:dyDescent="0.3">
      <c r="G17" s="181" t="str">
        <f>X41</f>
        <v>Jean-Marc</v>
      </c>
      <c r="H17" s="35">
        <f t="shared" si="1"/>
        <v>0</v>
      </c>
      <c r="I17" s="35">
        <f t="shared" si="2"/>
        <v>0</v>
      </c>
      <c r="J17" s="35">
        <f t="shared" si="2"/>
        <v>0</v>
      </c>
      <c r="K17" s="35">
        <f t="shared" si="2"/>
        <v>0</v>
      </c>
      <c r="L17" s="35">
        <f t="shared" si="2"/>
        <v>0</v>
      </c>
      <c r="M17" s="35">
        <f t="shared" si="2"/>
        <v>0</v>
      </c>
      <c r="N17" s="35">
        <f t="shared" si="2"/>
        <v>0</v>
      </c>
      <c r="O17" s="32"/>
    </row>
    <row r="18" spans="1:38" ht="20.25" customHeight="1" thickTop="1" thickBot="1" x14ac:dyDescent="0.3">
      <c r="G18" s="181" t="str">
        <f>Y41</f>
        <v xml:space="preserve">Claude </v>
      </c>
      <c r="H18" s="35">
        <f t="shared" si="1"/>
        <v>0</v>
      </c>
      <c r="I18" s="35">
        <f t="shared" si="2"/>
        <v>0</v>
      </c>
      <c r="J18" s="35">
        <f t="shared" si="2"/>
        <v>0</v>
      </c>
      <c r="K18" s="35">
        <f t="shared" si="2"/>
        <v>0</v>
      </c>
      <c r="L18" s="35">
        <f t="shared" si="2"/>
        <v>0</v>
      </c>
      <c r="M18" s="35">
        <f t="shared" si="2"/>
        <v>0</v>
      </c>
      <c r="N18" s="35">
        <f t="shared" si="2"/>
        <v>0</v>
      </c>
      <c r="O18" s="32"/>
    </row>
    <row r="19" spans="1:38" ht="29.25" customHeight="1" thickTop="1" thickBot="1" x14ac:dyDescent="0.3">
      <c r="G19" s="32" t="s">
        <v>15</v>
      </c>
      <c r="H19" s="183" t="e">
        <f t="shared" ref="H19:N19" si="3">SUM(H4:H13)</f>
        <v>#REF!</v>
      </c>
      <c r="I19" s="183" t="e">
        <f t="shared" si="3"/>
        <v>#REF!</v>
      </c>
      <c r="J19" s="183" t="e">
        <f t="shared" si="3"/>
        <v>#REF!</v>
      </c>
      <c r="K19" s="183" t="e">
        <f t="shared" si="3"/>
        <v>#REF!</v>
      </c>
      <c r="L19" s="183" t="e">
        <f t="shared" si="3"/>
        <v>#REF!</v>
      </c>
      <c r="M19" s="183" t="e">
        <f t="shared" si="3"/>
        <v>#REF!</v>
      </c>
      <c r="N19" s="183" t="e">
        <f t="shared" si="3"/>
        <v>#REF!</v>
      </c>
      <c r="O19" s="183" t="e">
        <f>SUM(H19:N19)</f>
        <v>#REF!</v>
      </c>
    </row>
    <row r="20" spans="1:38" ht="29.25" customHeight="1" thickTop="1" x14ac:dyDescent="0.25">
      <c r="G20" s="22"/>
      <c r="H20" s="22"/>
      <c r="I20" s="22"/>
      <c r="J20" s="22"/>
      <c r="K20" s="22"/>
      <c r="L20" s="22"/>
      <c r="M20" s="22"/>
      <c r="N20" s="22"/>
      <c r="O20" s="22"/>
    </row>
    <row r="21" spans="1:38" ht="25.9" customHeight="1" x14ac:dyDescent="0.25">
      <c r="E21" s="172" t="s">
        <v>16</v>
      </c>
      <c r="I21" s="430" t="s">
        <v>17</v>
      </c>
      <c r="J21" s="431"/>
      <c r="K21" s="431"/>
      <c r="L21" s="431"/>
      <c r="M21" s="431"/>
      <c r="N21" s="431"/>
      <c r="O21" s="431"/>
      <c r="P21" s="431"/>
      <c r="Q21" s="431"/>
      <c r="R21" s="431"/>
      <c r="S21" s="431"/>
      <c r="T21" s="431"/>
      <c r="U21" s="431"/>
    </row>
    <row r="22" spans="1:38" ht="25.9" customHeight="1" x14ac:dyDescent="0.25">
      <c r="A22" s="99"/>
      <c r="B22" s="99"/>
      <c r="D22" s="99"/>
      <c r="E22" s="99"/>
      <c r="F22" s="99"/>
      <c r="G22" s="99"/>
      <c r="H22" s="99"/>
      <c r="I22" s="163"/>
      <c r="J22" s="163"/>
      <c r="K22" s="163"/>
      <c r="L22" s="163"/>
      <c r="M22" s="163"/>
      <c r="N22" s="163"/>
      <c r="O22" s="163"/>
      <c r="P22" s="163"/>
      <c r="Q22" s="163"/>
      <c r="R22" s="163"/>
      <c r="S22" s="163"/>
      <c r="T22" s="163"/>
      <c r="U22" s="163"/>
      <c r="V22" s="163"/>
      <c r="W22" s="163"/>
      <c r="X22" s="163"/>
      <c r="Y22" s="163"/>
      <c r="Z22" s="163"/>
      <c r="AA22" s="163"/>
      <c r="AB22" s="163"/>
      <c r="AC22" s="163"/>
      <c r="AD22" s="163"/>
      <c r="AE22" s="163"/>
      <c r="AF22" s="163"/>
      <c r="AG22" s="163"/>
      <c r="AH22" s="163"/>
      <c r="AI22" s="163"/>
      <c r="AJ22" s="163"/>
      <c r="AK22" s="163"/>
      <c r="AL22" s="163"/>
    </row>
    <row r="23" spans="1:38" ht="25.9" customHeight="1" x14ac:dyDescent="0.25">
      <c r="A23" s="100" t="s">
        <v>18</v>
      </c>
      <c r="B23" s="99"/>
      <c r="C23" s="99"/>
      <c r="D23" s="99"/>
      <c r="E23" s="172" t="s">
        <v>19</v>
      </c>
      <c r="G23" s="99"/>
      <c r="H23" s="99"/>
      <c r="I23" s="432" t="s">
        <v>20</v>
      </c>
      <c r="J23" s="432"/>
      <c r="K23" s="432"/>
      <c r="L23" s="432"/>
      <c r="M23" s="432"/>
      <c r="N23" s="432"/>
      <c r="O23" s="432"/>
      <c r="P23" s="432"/>
      <c r="Q23" s="432"/>
      <c r="R23" s="432"/>
      <c r="S23" s="432"/>
      <c r="T23" s="432"/>
      <c r="U23" s="432"/>
      <c r="V23" s="432"/>
      <c r="W23" s="432"/>
      <c r="X23" s="432"/>
      <c r="Y23" s="432"/>
      <c r="Z23" s="432"/>
      <c r="AA23" s="432"/>
      <c r="AB23" s="432"/>
      <c r="AC23" s="432"/>
      <c r="AD23" s="432"/>
      <c r="AE23" s="432"/>
      <c r="AF23" s="432"/>
      <c r="AG23" s="432"/>
      <c r="AH23" s="432"/>
      <c r="AI23" s="432"/>
      <c r="AJ23" s="432"/>
      <c r="AK23" s="432"/>
      <c r="AL23" s="432"/>
    </row>
    <row r="24" spans="1:38" ht="18.75" x14ac:dyDescent="0.25">
      <c r="A24" s="99"/>
      <c r="B24" s="99"/>
      <c r="D24" s="99"/>
      <c r="E24" s="99"/>
      <c r="F24" s="99"/>
      <c r="G24" s="99"/>
      <c r="H24" s="99"/>
      <c r="I24" s="432"/>
      <c r="J24" s="432"/>
      <c r="K24" s="432"/>
      <c r="L24" s="432"/>
      <c r="M24" s="432"/>
      <c r="N24" s="432"/>
      <c r="O24" s="432"/>
      <c r="P24" s="432"/>
      <c r="Q24" s="432"/>
      <c r="R24" s="432"/>
      <c r="S24" s="432"/>
      <c r="T24" s="432"/>
      <c r="U24" s="432"/>
      <c r="V24" s="432"/>
      <c r="W24" s="432"/>
      <c r="X24" s="432"/>
      <c r="Y24" s="432"/>
      <c r="Z24" s="432"/>
      <c r="AA24" s="432"/>
      <c r="AB24" s="432"/>
      <c r="AC24" s="432"/>
      <c r="AD24" s="432"/>
      <c r="AE24" s="432"/>
      <c r="AF24" s="432"/>
      <c r="AG24" s="432"/>
      <c r="AH24" s="432"/>
      <c r="AI24" s="432"/>
      <c r="AJ24" s="432"/>
      <c r="AK24" s="432"/>
      <c r="AL24" s="432"/>
    </row>
    <row r="25" spans="1:38" ht="25.9" customHeight="1" x14ac:dyDescent="0.25">
      <c r="A25" s="99"/>
      <c r="B25" s="160"/>
      <c r="C25" s="159"/>
      <c r="D25" s="99"/>
      <c r="E25" s="99"/>
      <c r="F25" s="99"/>
      <c r="G25" s="99"/>
      <c r="H25" s="99"/>
      <c r="I25" s="159"/>
      <c r="J25" s="159"/>
      <c r="K25" s="159"/>
      <c r="L25" s="159"/>
      <c r="M25" s="159"/>
      <c r="N25" s="159"/>
      <c r="O25" s="159"/>
      <c r="P25" s="159"/>
      <c r="Q25" s="159"/>
      <c r="R25" s="159"/>
      <c r="S25" s="159"/>
      <c r="T25" s="159"/>
      <c r="AD25" s="159"/>
      <c r="AE25" s="159"/>
      <c r="AF25" s="168"/>
      <c r="AG25" s="99"/>
    </row>
    <row r="26" spans="1:38" ht="25.9" customHeight="1" x14ac:dyDescent="0.25">
      <c r="A26" s="159" t="s">
        <v>21</v>
      </c>
      <c r="B26" s="159" t="s">
        <v>22</v>
      </c>
      <c r="C26" s="161"/>
      <c r="D26" s="160" t="s">
        <v>23</v>
      </c>
      <c r="E26" s="159"/>
      <c r="F26" s="168"/>
      <c r="G26" s="159" t="s">
        <v>24</v>
      </c>
      <c r="H26" s="159" t="s">
        <v>25</v>
      </c>
      <c r="I26" s="162"/>
      <c r="J26" s="160" t="s">
        <v>23</v>
      </c>
      <c r="K26" s="159"/>
      <c r="L26" s="168"/>
      <c r="M26" s="159" t="s">
        <v>26</v>
      </c>
      <c r="N26" s="159"/>
      <c r="O26" s="162"/>
      <c r="P26" s="160" t="s">
        <v>23</v>
      </c>
      <c r="Q26" s="159"/>
      <c r="AD26" s="159"/>
      <c r="AE26" s="159"/>
      <c r="AF26" s="168"/>
      <c r="AG26" s="99"/>
    </row>
    <row r="27" spans="1:38" ht="25.9" customHeight="1" x14ac:dyDescent="0.25">
      <c r="A27" s="159" t="s">
        <v>27</v>
      </c>
      <c r="B27" s="159" t="s">
        <v>28</v>
      </c>
      <c r="C27" s="162"/>
      <c r="D27" s="160" t="s">
        <v>23</v>
      </c>
      <c r="E27" s="159"/>
      <c r="F27" s="168"/>
      <c r="G27" s="159" t="s">
        <v>29</v>
      </c>
      <c r="H27" s="159" t="s">
        <v>30</v>
      </c>
      <c r="I27" s="162"/>
      <c r="J27" s="160" t="s">
        <v>23</v>
      </c>
      <c r="K27" s="159"/>
      <c r="L27" s="168"/>
      <c r="M27" s="159" t="s">
        <v>31</v>
      </c>
      <c r="N27" s="159" t="s">
        <v>32</v>
      </c>
      <c r="O27" s="162"/>
      <c r="P27" s="160" t="s">
        <v>23</v>
      </c>
      <c r="Q27" s="159"/>
      <c r="AG27" s="99"/>
    </row>
    <row r="28" spans="1:38" ht="25.9" customHeight="1" x14ac:dyDescent="0.25">
      <c r="A28" s="159" t="s">
        <v>33</v>
      </c>
      <c r="B28" s="159" t="s">
        <v>34</v>
      </c>
      <c r="C28" s="162"/>
      <c r="D28" s="160" t="s">
        <v>23</v>
      </c>
      <c r="E28" s="159"/>
      <c r="F28" s="168"/>
      <c r="G28" s="159" t="s">
        <v>35</v>
      </c>
      <c r="H28" s="159" t="s">
        <v>36</v>
      </c>
      <c r="I28" s="162"/>
      <c r="J28" s="160" t="s">
        <v>23</v>
      </c>
      <c r="K28" s="159"/>
      <c r="L28" s="168"/>
      <c r="M28" s="159" t="s">
        <v>37</v>
      </c>
      <c r="N28" s="159" t="s">
        <v>25</v>
      </c>
      <c r="O28" s="162"/>
      <c r="P28" s="160" t="s">
        <v>23</v>
      </c>
      <c r="AG28" s="99"/>
    </row>
    <row r="29" spans="1:38" ht="25.9" customHeight="1" x14ac:dyDescent="0.25">
      <c r="A29" s="159" t="s">
        <v>38</v>
      </c>
      <c r="B29" s="159" t="s">
        <v>39</v>
      </c>
      <c r="C29" s="162"/>
      <c r="D29" s="160" t="s">
        <v>23</v>
      </c>
      <c r="E29" s="159"/>
      <c r="G29" s="159" t="s">
        <v>40</v>
      </c>
      <c r="H29" s="159" t="s">
        <v>41</v>
      </c>
      <c r="I29" s="162"/>
      <c r="J29" s="160" t="s">
        <v>23</v>
      </c>
      <c r="K29" s="159"/>
      <c r="L29" s="159"/>
      <c r="M29" s="159" t="s">
        <v>42</v>
      </c>
      <c r="N29" s="159" t="s">
        <v>43</v>
      </c>
      <c r="O29" s="162"/>
      <c r="P29" s="160" t="s">
        <v>23</v>
      </c>
      <c r="Q29" s="99"/>
      <c r="AG29" s="99"/>
    </row>
    <row r="30" spans="1:38" ht="25.9" customHeight="1" x14ac:dyDescent="0.25">
      <c r="A30" s="159" t="s">
        <v>44</v>
      </c>
      <c r="B30" s="159"/>
      <c r="C30" s="162"/>
      <c r="D30" s="160" t="s">
        <v>23</v>
      </c>
      <c r="E30" s="159"/>
      <c r="G30" s="159" t="s">
        <v>45</v>
      </c>
      <c r="H30" s="159" t="s">
        <v>46</v>
      </c>
      <c r="I30" s="162"/>
      <c r="J30" s="160" t="s">
        <v>23</v>
      </c>
      <c r="K30" s="159"/>
      <c r="L30" s="159"/>
      <c r="M30" s="159" t="s">
        <v>47</v>
      </c>
      <c r="N30" s="159" t="s">
        <v>48</v>
      </c>
      <c r="O30" s="162"/>
      <c r="P30" s="160" t="s">
        <v>23</v>
      </c>
      <c r="Q30" s="99"/>
      <c r="R30" s="159"/>
      <c r="S30" s="159"/>
      <c r="T30" s="159"/>
      <c r="AG30" s="99"/>
    </row>
    <row r="31" spans="1:38" ht="25.9" customHeight="1" x14ac:dyDescent="0.25">
      <c r="A31" s="159" t="s">
        <v>49</v>
      </c>
      <c r="B31" s="159" t="s">
        <v>50</v>
      </c>
      <c r="C31" s="162"/>
      <c r="D31" s="160" t="s">
        <v>23</v>
      </c>
      <c r="E31" s="159"/>
      <c r="G31" s="99"/>
      <c r="H31" s="99"/>
      <c r="I31" s="159"/>
      <c r="J31" s="159"/>
      <c r="K31" s="159"/>
      <c r="L31" s="159"/>
      <c r="M31" s="159" t="s">
        <v>51</v>
      </c>
      <c r="N31" s="159" t="s">
        <v>52</v>
      </c>
      <c r="O31" s="162"/>
      <c r="P31" s="160" t="s">
        <v>23</v>
      </c>
      <c r="Q31" s="15"/>
      <c r="R31" s="159"/>
      <c r="S31" s="159"/>
      <c r="T31" s="159"/>
      <c r="AG31" s="99"/>
    </row>
    <row r="32" spans="1:38" ht="25.9" customHeight="1" x14ac:dyDescent="0.25">
      <c r="A32" s="99"/>
      <c r="B32" s="160"/>
      <c r="C32" s="159"/>
      <c r="D32" s="99"/>
      <c r="E32" s="99"/>
      <c r="F32" s="99"/>
      <c r="G32" s="99"/>
      <c r="H32" s="99"/>
      <c r="I32" s="159"/>
      <c r="J32" s="159"/>
      <c r="K32" s="159"/>
      <c r="L32" s="159"/>
      <c r="M32" s="159"/>
      <c r="AG32" s="99"/>
    </row>
    <row r="33" spans="1:45" ht="25.9" customHeight="1" x14ac:dyDescent="0.25">
      <c r="A33" s="99"/>
      <c r="B33" s="160" t="s">
        <v>53</v>
      </c>
      <c r="C33" s="159"/>
      <c r="D33" s="99"/>
      <c r="E33" s="99"/>
      <c r="F33" s="169"/>
      <c r="G33" s="99"/>
      <c r="H33" s="99"/>
      <c r="I33" s="159"/>
      <c r="J33" s="159"/>
      <c r="K33" s="159"/>
      <c r="L33" s="159"/>
      <c r="M33" s="159"/>
      <c r="AD33" s="159"/>
      <c r="AE33" s="159"/>
      <c r="AF33" s="168"/>
      <c r="AG33" s="99"/>
    </row>
    <row r="34" spans="1:45" ht="25.9" customHeight="1" x14ac:dyDescent="0.25">
      <c r="A34" s="99"/>
      <c r="B34" s="160" t="s">
        <v>54</v>
      </c>
      <c r="C34" s="159"/>
      <c r="E34" s="99"/>
      <c r="F34" s="169"/>
      <c r="G34" s="99"/>
      <c r="H34" s="99"/>
      <c r="I34" s="159"/>
      <c r="J34" s="159"/>
      <c r="K34" s="159"/>
      <c r="L34" s="159"/>
      <c r="M34" s="159"/>
      <c r="X34" s="170" t="s">
        <v>55</v>
      </c>
      <c r="Y34" s="170" t="s">
        <v>56</v>
      </c>
      <c r="Z34" s="170" t="s">
        <v>57</v>
      </c>
      <c r="AG34" s="99"/>
    </row>
    <row r="35" spans="1:45" ht="25.9" customHeight="1" x14ac:dyDescent="0.25">
      <c r="A35" s="99"/>
      <c r="B35" s="160" t="s">
        <v>58</v>
      </c>
      <c r="C35" s="159"/>
      <c r="D35" s="99"/>
      <c r="F35" s="169"/>
      <c r="G35" s="99"/>
      <c r="H35" s="99"/>
      <c r="I35" s="159"/>
      <c r="J35" s="159"/>
      <c r="K35" s="159"/>
      <c r="L35" s="159"/>
      <c r="M35" s="159"/>
      <c r="AG35" s="99"/>
    </row>
    <row r="36" spans="1:45" ht="25.9" customHeight="1" x14ac:dyDescent="0.25">
      <c r="A36" s="99"/>
      <c r="F36" s="99"/>
      <c r="G36" s="99"/>
      <c r="H36" s="99"/>
      <c r="I36" s="99"/>
      <c r="J36" s="99"/>
      <c r="K36" s="99"/>
      <c r="L36" s="99"/>
      <c r="M36" s="99"/>
      <c r="AD36" s="99"/>
      <c r="AE36" s="99"/>
      <c r="AF36" s="99"/>
      <c r="AG36" s="99"/>
    </row>
    <row r="37" spans="1:45" ht="25.9" customHeight="1" x14ac:dyDescent="0.25">
      <c r="A37" s="99"/>
      <c r="B37" s="99"/>
      <c r="C37" s="159"/>
      <c r="D37" s="99"/>
      <c r="E37" s="99"/>
      <c r="F37" s="99"/>
      <c r="G37" s="99"/>
      <c r="H37" s="99"/>
      <c r="I37" s="99"/>
      <c r="J37" s="99"/>
      <c r="K37" s="99"/>
      <c r="L37" s="99"/>
      <c r="M37" s="99"/>
      <c r="U37" s="99"/>
      <c r="V37" s="99"/>
      <c r="W37" s="99"/>
      <c r="X37" s="99"/>
      <c r="Y37" s="99"/>
      <c r="Z37" s="99"/>
      <c r="AA37" s="99"/>
      <c r="AB37" s="99"/>
      <c r="AC37" s="99"/>
      <c r="AD37" s="99"/>
      <c r="AE37" s="99"/>
      <c r="AF37" s="99"/>
      <c r="AG37" s="99"/>
    </row>
    <row r="38" spans="1:45" x14ac:dyDescent="0.25">
      <c r="A38" s="16"/>
      <c r="B38" s="17"/>
      <c r="C38" s="15"/>
      <c r="D38" s="15"/>
      <c r="E38" s="15"/>
      <c r="F38" s="15"/>
      <c r="G38" s="15"/>
      <c r="H38" s="15"/>
      <c r="I38" s="15"/>
      <c r="J38" s="15"/>
      <c r="K38" s="15"/>
      <c r="L38" s="15"/>
      <c r="M38" s="15"/>
      <c r="U38" s="15"/>
      <c r="V38" s="15"/>
      <c r="W38" s="15"/>
      <c r="X38" s="15"/>
      <c r="Y38" s="15"/>
      <c r="Z38" s="54"/>
      <c r="AA38" s="15"/>
      <c r="AB38" s="15"/>
      <c r="AC38" s="15"/>
      <c r="AD38" s="15"/>
      <c r="AE38" s="15"/>
      <c r="AF38" s="15"/>
      <c r="AG38" s="15"/>
    </row>
    <row r="39" spans="1:45" ht="45.75" customHeight="1" x14ac:dyDescent="0.25">
      <c r="A39" s="18" t="s">
        <v>59</v>
      </c>
      <c r="B39" s="167" t="s">
        <v>60</v>
      </c>
      <c r="C39" s="167" t="s">
        <v>60</v>
      </c>
      <c r="D39" s="167" t="s">
        <v>60</v>
      </c>
      <c r="E39" s="167" t="s">
        <v>60</v>
      </c>
      <c r="F39" s="167" t="s">
        <v>60</v>
      </c>
      <c r="G39" s="167" t="s">
        <v>60</v>
      </c>
      <c r="H39" s="19"/>
      <c r="I39" s="433" t="s">
        <v>2</v>
      </c>
      <c r="J39" s="434"/>
      <c r="K39" s="434"/>
      <c r="L39" s="434"/>
      <c r="M39" s="434"/>
      <c r="N39" s="434"/>
      <c r="O39" s="434"/>
      <c r="P39" s="434"/>
      <c r="Q39" s="434"/>
      <c r="R39" s="434"/>
      <c r="S39" s="53"/>
      <c r="T39" s="53"/>
      <c r="U39" s="53"/>
      <c r="V39" s="53"/>
      <c r="W39" s="53"/>
      <c r="X39" s="53"/>
      <c r="Y39" s="53"/>
      <c r="Z39" s="19"/>
      <c r="AA39" s="20" t="s">
        <v>61</v>
      </c>
      <c r="AB39" s="55"/>
      <c r="AC39" s="435" t="s">
        <v>62</v>
      </c>
      <c r="AD39" s="435"/>
      <c r="AE39" s="435"/>
      <c r="AF39" s="435"/>
      <c r="AG39" s="435"/>
      <c r="AH39" s="19"/>
      <c r="AI39" s="21"/>
      <c r="AO39" s="15"/>
      <c r="AP39" s="15"/>
      <c r="AQ39" s="15"/>
      <c r="AR39" s="15"/>
      <c r="AS39" s="15"/>
    </row>
    <row r="40" spans="1:45" ht="13.9" customHeight="1" x14ac:dyDescent="0.25">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54"/>
      <c r="AC40" s="15"/>
      <c r="AD40" s="15"/>
      <c r="AE40" s="15"/>
      <c r="AF40" s="15"/>
      <c r="AG40" s="15"/>
      <c r="AH40" s="15"/>
      <c r="AI40" s="15"/>
      <c r="AO40" s="15"/>
      <c r="AP40" s="15"/>
      <c r="AQ40" s="15"/>
      <c r="AR40" s="15"/>
      <c r="AS40" s="15"/>
    </row>
    <row r="41" spans="1:45" ht="43.9" customHeight="1" thickBot="1" x14ac:dyDescent="0.3">
      <c r="A41" s="23" t="s">
        <v>63</v>
      </c>
      <c r="B41" s="170" t="s">
        <v>64</v>
      </c>
      <c r="C41" s="170"/>
      <c r="D41" s="170"/>
      <c r="E41" s="170"/>
      <c r="F41" s="170"/>
      <c r="G41" s="170"/>
      <c r="H41" s="24"/>
      <c r="I41" s="170" t="str">
        <f>B26</f>
        <v>Hervé-Marie</v>
      </c>
      <c r="J41" s="170" t="str">
        <f>B27</f>
        <v xml:space="preserve">Pierre V. </v>
      </c>
      <c r="K41" s="170" t="str">
        <f>B28</f>
        <v>Pierre-Mick</v>
      </c>
      <c r="L41" s="170" t="str">
        <f>B29</f>
        <v>Fabrice</v>
      </c>
      <c r="M41" s="171"/>
      <c r="N41" s="170" t="str">
        <f>B31</f>
        <v>Christelle</v>
      </c>
      <c r="O41" s="171"/>
      <c r="P41" s="170" t="str">
        <f>H27</f>
        <v>Paul B.</v>
      </c>
      <c r="Q41" s="170" t="str">
        <f>H28</f>
        <v xml:space="preserve">Paul F. </v>
      </c>
      <c r="R41" s="170" t="str">
        <f>H29</f>
        <v>Alan Louis</v>
      </c>
      <c r="S41" s="170" t="str">
        <f>H30</f>
        <v xml:space="preserve">Adrien </v>
      </c>
      <c r="T41" s="171"/>
      <c r="U41" s="170" t="str">
        <f>N27</f>
        <v>Valentin</v>
      </c>
      <c r="V41" s="170" t="str">
        <f>N28</f>
        <v xml:space="preserve">Mathilde </v>
      </c>
      <c r="W41" s="170" t="str">
        <f>N29</f>
        <v>Paul R.</v>
      </c>
      <c r="X41" s="170" t="str">
        <f>N30</f>
        <v>Jean-Marc</v>
      </c>
      <c r="Y41" s="170" t="str">
        <f>N31</f>
        <v xml:space="preserve">Claude </v>
      </c>
      <c r="Z41" s="24"/>
      <c r="AA41" s="170"/>
      <c r="AB41" s="56"/>
      <c r="AC41" s="170"/>
      <c r="AD41" s="170"/>
      <c r="AE41" s="170"/>
      <c r="AF41" s="170"/>
      <c r="AG41" s="170"/>
      <c r="AH41" s="24"/>
      <c r="AI41" s="25" t="s">
        <v>65</v>
      </c>
      <c r="AO41" s="15"/>
      <c r="AP41" s="15"/>
      <c r="AQ41" s="15"/>
      <c r="AR41" s="15"/>
      <c r="AS41" s="15"/>
    </row>
    <row r="42" spans="1:45" s="258" customFormat="1" ht="50.65" customHeight="1" thickTop="1" thickBot="1" x14ac:dyDescent="0.35">
      <c r="A42" s="253" t="s">
        <v>66</v>
      </c>
      <c r="B42" s="254"/>
      <c r="C42" s="254"/>
      <c r="D42" s="254"/>
      <c r="E42" s="254"/>
      <c r="F42" s="254"/>
      <c r="G42" s="254"/>
      <c r="H42" s="255"/>
      <c r="I42" s="254"/>
      <c r="J42" s="254"/>
      <c r="K42" s="254"/>
      <c r="L42" s="254"/>
      <c r="M42" s="254"/>
      <c r="N42" s="254"/>
      <c r="O42" s="254"/>
      <c r="P42" s="254"/>
      <c r="Q42" s="254"/>
      <c r="R42" s="254"/>
      <c r="S42" s="254"/>
      <c r="T42" s="254"/>
      <c r="U42" s="254"/>
      <c r="V42" s="254"/>
      <c r="W42" s="254"/>
      <c r="X42" s="254"/>
      <c r="Y42" s="254"/>
      <c r="Z42" s="255"/>
      <c r="AA42" s="254"/>
      <c r="AB42" s="256"/>
      <c r="AC42" s="254"/>
      <c r="AD42" s="254"/>
      <c r="AE42" s="254"/>
      <c r="AF42" s="254"/>
      <c r="AG42" s="254"/>
      <c r="AH42" s="255"/>
      <c r="AI42" s="257">
        <f>SUM(G42:AG42)</f>
        <v>0</v>
      </c>
      <c r="AO42" s="259"/>
      <c r="AP42" s="259"/>
      <c r="AQ42" s="259"/>
      <c r="AR42" s="259"/>
      <c r="AS42" s="259"/>
    </row>
    <row r="43" spans="1:45" s="258" customFormat="1" ht="50.65" customHeight="1" thickTop="1" thickBot="1" x14ac:dyDescent="0.35">
      <c r="A43" s="253" t="s">
        <v>67</v>
      </c>
      <c r="B43" s="254"/>
      <c r="C43" s="254"/>
      <c r="D43" s="254"/>
      <c r="E43" s="254"/>
      <c r="F43" s="254"/>
      <c r="G43" s="254"/>
      <c r="H43" s="255"/>
      <c r="I43" s="254"/>
      <c r="J43" s="254"/>
      <c r="K43" s="254"/>
      <c r="L43" s="254"/>
      <c r="M43" s="254"/>
      <c r="N43" s="254"/>
      <c r="O43" s="254"/>
      <c r="P43" s="254"/>
      <c r="Q43" s="254"/>
      <c r="R43" s="254"/>
      <c r="S43" s="254"/>
      <c r="T43" s="254"/>
      <c r="U43" s="254"/>
      <c r="V43" s="254"/>
      <c r="W43" s="254"/>
      <c r="X43" s="254"/>
      <c r="Y43" s="254"/>
      <c r="Z43" s="255"/>
      <c r="AA43" s="254"/>
      <c r="AB43" s="256"/>
      <c r="AC43" s="254"/>
      <c r="AD43" s="254"/>
      <c r="AE43" s="254"/>
      <c r="AF43" s="254"/>
      <c r="AG43" s="254"/>
      <c r="AH43" s="255"/>
      <c r="AI43" s="257">
        <f t="shared" ref="AI43:AI64" si="4">SUM(G43:AG43)</f>
        <v>0</v>
      </c>
      <c r="AO43" s="259"/>
      <c r="AP43" s="259"/>
      <c r="AQ43" s="259"/>
      <c r="AR43" s="259"/>
      <c r="AS43" s="259"/>
    </row>
    <row r="44" spans="1:45" s="258" customFormat="1" ht="50.65" customHeight="1" thickTop="1" thickBot="1" x14ac:dyDescent="0.35">
      <c r="A44" s="253" t="s">
        <v>68</v>
      </c>
      <c r="B44" s="254">
        <f t="shared" ref="B44:G44" si="5">SUM(B45:B49)</f>
        <v>0</v>
      </c>
      <c r="C44" s="254">
        <f t="shared" si="5"/>
        <v>0</v>
      </c>
      <c r="D44" s="254">
        <f t="shared" si="5"/>
        <v>0</v>
      </c>
      <c r="E44" s="254">
        <f t="shared" si="5"/>
        <v>0</v>
      </c>
      <c r="F44" s="254">
        <f t="shared" si="5"/>
        <v>0</v>
      </c>
      <c r="G44" s="254">
        <f t="shared" si="5"/>
        <v>0</v>
      </c>
      <c r="H44" s="255"/>
      <c r="I44" s="254">
        <f t="shared" ref="I44:Y44" si="6">SUM(I45:I49)</f>
        <v>0</v>
      </c>
      <c r="J44" s="254">
        <f t="shared" si="6"/>
        <v>0</v>
      </c>
      <c r="K44" s="254">
        <f t="shared" si="6"/>
        <v>0</v>
      </c>
      <c r="L44" s="254">
        <f t="shared" si="6"/>
        <v>0</v>
      </c>
      <c r="M44" s="254">
        <f t="shared" si="6"/>
        <v>0</v>
      </c>
      <c r="N44" s="254">
        <f t="shared" si="6"/>
        <v>0</v>
      </c>
      <c r="O44" s="254">
        <f t="shared" si="6"/>
        <v>0</v>
      </c>
      <c r="P44" s="254">
        <f>SUM(P45:P49)</f>
        <v>0</v>
      </c>
      <c r="Q44" s="254">
        <f t="shared" si="6"/>
        <v>0</v>
      </c>
      <c r="R44" s="254">
        <f t="shared" si="6"/>
        <v>0</v>
      </c>
      <c r="S44" s="254">
        <f t="shared" si="6"/>
        <v>0</v>
      </c>
      <c r="T44" s="254">
        <f t="shared" si="6"/>
        <v>0</v>
      </c>
      <c r="U44" s="254">
        <f t="shared" si="6"/>
        <v>0</v>
      </c>
      <c r="V44" s="254">
        <f t="shared" si="6"/>
        <v>0</v>
      </c>
      <c r="W44" s="254">
        <f t="shared" si="6"/>
        <v>0</v>
      </c>
      <c r="X44" s="254">
        <f t="shared" si="6"/>
        <v>0</v>
      </c>
      <c r="Y44" s="254">
        <f t="shared" si="6"/>
        <v>0</v>
      </c>
      <c r="Z44" s="255"/>
      <c r="AA44" s="254"/>
      <c r="AB44" s="256"/>
      <c r="AC44" s="254"/>
      <c r="AD44" s="254"/>
      <c r="AE44" s="254"/>
      <c r="AF44" s="254"/>
      <c r="AG44" s="254"/>
      <c r="AH44" s="255"/>
      <c r="AI44" s="257">
        <f t="shared" si="4"/>
        <v>0</v>
      </c>
      <c r="AO44" s="259"/>
      <c r="AP44" s="259"/>
      <c r="AQ44" s="259"/>
      <c r="AR44" s="259"/>
      <c r="AS44" s="259"/>
    </row>
    <row r="45" spans="1:45" s="258" customFormat="1" ht="50.65" customHeight="1" thickTop="1" thickBot="1" x14ac:dyDescent="0.35">
      <c r="A45" s="260" t="s">
        <v>69</v>
      </c>
      <c r="B45" s="261"/>
      <c r="C45" s="261"/>
      <c r="D45" s="261"/>
      <c r="E45" s="261"/>
      <c r="F45" s="261"/>
      <c r="G45" s="261"/>
      <c r="H45" s="255"/>
      <c r="I45" s="261"/>
      <c r="J45" s="261"/>
      <c r="K45" s="261"/>
      <c r="L45" s="261"/>
      <c r="M45" s="261"/>
      <c r="N45" s="261"/>
      <c r="O45" s="261"/>
      <c r="P45" s="261"/>
      <c r="Q45" s="261"/>
      <c r="R45" s="261"/>
      <c r="S45" s="261"/>
      <c r="T45" s="261"/>
      <c r="U45" s="261"/>
      <c r="V45" s="261"/>
      <c r="W45" s="261"/>
      <c r="X45" s="261"/>
      <c r="Y45" s="261"/>
      <c r="Z45" s="255"/>
      <c r="AA45" s="261"/>
      <c r="AB45" s="256"/>
      <c r="AC45" s="261"/>
      <c r="AD45" s="261"/>
      <c r="AE45" s="261"/>
      <c r="AF45" s="261"/>
      <c r="AG45" s="261"/>
      <c r="AH45" s="255"/>
      <c r="AI45" s="257">
        <f t="shared" si="4"/>
        <v>0</v>
      </c>
      <c r="AO45" s="259"/>
      <c r="AP45" s="259"/>
      <c r="AQ45" s="259"/>
      <c r="AR45" s="259"/>
      <c r="AS45" s="259"/>
    </row>
    <row r="46" spans="1:45" s="258" customFormat="1" ht="50.65" customHeight="1" thickTop="1" thickBot="1" x14ac:dyDescent="0.35">
      <c r="A46" s="262" t="s">
        <v>70</v>
      </c>
      <c r="B46" s="261"/>
      <c r="C46" s="261"/>
      <c r="D46" s="261"/>
      <c r="E46" s="261"/>
      <c r="F46" s="261"/>
      <c r="G46" s="261"/>
      <c r="H46" s="255"/>
      <c r="I46" s="261"/>
      <c r="J46" s="261"/>
      <c r="K46" s="261"/>
      <c r="L46" s="261"/>
      <c r="M46" s="261"/>
      <c r="N46" s="261"/>
      <c r="O46" s="261"/>
      <c r="P46" s="261"/>
      <c r="Q46" s="261"/>
      <c r="R46" s="261"/>
      <c r="S46" s="261"/>
      <c r="T46" s="261"/>
      <c r="U46" s="261"/>
      <c r="V46" s="261"/>
      <c r="W46" s="261"/>
      <c r="X46" s="261"/>
      <c r="Y46" s="261"/>
      <c r="Z46" s="255"/>
      <c r="AA46" s="261"/>
      <c r="AB46" s="256"/>
      <c r="AC46" s="261"/>
      <c r="AD46" s="261"/>
      <c r="AE46" s="261"/>
      <c r="AF46" s="261"/>
      <c r="AG46" s="261"/>
      <c r="AH46" s="255"/>
      <c r="AI46" s="257">
        <f t="shared" si="4"/>
        <v>0</v>
      </c>
      <c r="AO46" s="259"/>
      <c r="AP46" s="259"/>
      <c r="AQ46" s="259"/>
      <c r="AR46" s="259"/>
      <c r="AS46" s="259"/>
    </row>
    <row r="47" spans="1:45" s="258" customFormat="1" ht="50.65" customHeight="1" thickTop="1" thickBot="1" x14ac:dyDescent="0.35">
      <c r="A47" s="262" t="s">
        <v>71</v>
      </c>
      <c r="B47" s="261"/>
      <c r="C47" s="261"/>
      <c r="D47" s="261"/>
      <c r="E47" s="261"/>
      <c r="F47" s="261"/>
      <c r="G47" s="261"/>
      <c r="H47" s="255"/>
      <c r="I47" s="261"/>
      <c r="J47" s="261"/>
      <c r="K47" s="261"/>
      <c r="L47" s="261"/>
      <c r="M47" s="261"/>
      <c r="N47" s="261"/>
      <c r="O47" s="261"/>
      <c r="P47" s="261"/>
      <c r="Q47" s="261"/>
      <c r="R47" s="261"/>
      <c r="S47" s="261"/>
      <c r="T47" s="261"/>
      <c r="U47" s="261"/>
      <c r="V47" s="261"/>
      <c r="W47" s="261"/>
      <c r="X47" s="261"/>
      <c r="Y47" s="261"/>
      <c r="Z47" s="255"/>
      <c r="AA47" s="261"/>
      <c r="AB47" s="256"/>
      <c r="AC47" s="261"/>
      <c r="AD47" s="261"/>
      <c r="AE47" s="261"/>
      <c r="AF47" s="261"/>
      <c r="AG47" s="261"/>
      <c r="AH47" s="255"/>
      <c r="AI47" s="257">
        <f t="shared" si="4"/>
        <v>0</v>
      </c>
      <c r="AO47" s="259"/>
      <c r="AP47" s="259"/>
      <c r="AQ47" s="259"/>
      <c r="AR47" s="259"/>
      <c r="AS47" s="259"/>
    </row>
    <row r="48" spans="1:45" s="258" customFormat="1" ht="50.65" customHeight="1" thickTop="1" thickBot="1" x14ac:dyDescent="0.35">
      <c r="A48" s="262" t="s">
        <v>72</v>
      </c>
      <c r="B48" s="261"/>
      <c r="C48" s="261"/>
      <c r="D48" s="261"/>
      <c r="E48" s="261"/>
      <c r="F48" s="261"/>
      <c r="G48" s="261"/>
      <c r="H48" s="255"/>
      <c r="I48" s="261"/>
      <c r="J48" s="261"/>
      <c r="K48" s="261"/>
      <c r="L48" s="261"/>
      <c r="M48" s="261"/>
      <c r="N48" s="261"/>
      <c r="O48" s="261"/>
      <c r="P48" s="261"/>
      <c r="Q48" s="261"/>
      <c r="R48" s="261"/>
      <c r="S48" s="261"/>
      <c r="T48" s="261"/>
      <c r="U48" s="261"/>
      <c r="V48" s="261"/>
      <c r="W48" s="261"/>
      <c r="X48" s="261"/>
      <c r="Y48" s="261"/>
      <c r="Z48" s="255"/>
      <c r="AA48" s="261"/>
      <c r="AB48" s="256"/>
      <c r="AC48" s="261"/>
      <c r="AD48" s="261"/>
      <c r="AE48" s="261"/>
      <c r="AF48" s="261"/>
      <c r="AG48" s="261"/>
      <c r="AH48" s="255"/>
      <c r="AI48" s="257">
        <f t="shared" si="4"/>
        <v>0</v>
      </c>
      <c r="AO48" s="259"/>
      <c r="AP48" s="259"/>
      <c r="AQ48" s="259"/>
      <c r="AR48" s="259"/>
      <c r="AS48" s="259"/>
    </row>
    <row r="49" spans="1:45" s="258" customFormat="1" ht="50.65" customHeight="1" thickTop="1" thickBot="1" x14ac:dyDescent="0.35">
      <c r="A49" s="262" t="s">
        <v>73</v>
      </c>
      <c r="B49" s="261"/>
      <c r="C49" s="261"/>
      <c r="D49" s="261"/>
      <c r="E49" s="261"/>
      <c r="F49" s="261"/>
      <c r="G49" s="261"/>
      <c r="H49" s="255"/>
      <c r="I49" s="261"/>
      <c r="J49" s="261"/>
      <c r="K49" s="261"/>
      <c r="L49" s="261"/>
      <c r="M49" s="261"/>
      <c r="N49" s="261"/>
      <c r="O49" s="261"/>
      <c r="P49" s="261"/>
      <c r="Q49" s="261"/>
      <c r="R49" s="261"/>
      <c r="S49" s="261"/>
      <c r="T49" s="261"/>
      <c r="U49" s="261"/>
      <c r="V49" s="261"/>
      <c r="W49" s="261"/>
      <c r="X49" s="261"/>
      <c r="Y49" s="261"/>
      <c r="Z49" s="255"/>
      <c r="AA49" s="261"/>
      <c r="AB49" s="256"/>
      <c r="AC49" s="261"/>
      <c r="AD49" s="261"/>
      <c r="AE49" s="261"/>
      <c r="AF49" s="261"/>
      <c r="AG49" s="261"/>
      <c r="AH49" s="255"/>
      <c r="AI49" s="257">
        <f t="shared" si="4"/>
        <v>0</v>
      </c>
      <c r="AO49" s="259"/>
      <c r="AP49" s="259"/>
      <c r="AQ49" s="259"/>
      <c r="AR49" s="259"/>
      <c r="AS49" s="259"/>
    </row>
    <row r="50" spans="1:45" s="258" customFormat="1" ht="50.65" customHeight="1" thickTop="1" thickBot="1" x14ac:dyDescent="0.35">
      <c r="A50" s="263" t="s">
        <v>74</v>
      </c>
      <c r="B50" s="254">
        <f t="shared" ref="B50:G50" si="7">SUM(B51:B61)</f>
        <v>0</v>
      </c>
      <c r="C50" s="254">
        <f t="shared" si="7"/>
        <v>0</v>
      </c>
      <c r="D50" s="254">
        <f t="shared" si="7"/>
        <v>0</v>
      </c>
      <c r="E50" s="254">
        <f t="shared" si="7"/>
        <v>0</v>
      </c>
      <c r="F50" s="254">
        <f t="shared" si="7"/>
        <v>0</v>
      </c>
      <c r="G50" s="254">
        <f t="shared" si="7"/>
        <v>0</v>
      </c>
      <c r="H50" s="255"/>
      <c r="I50" s="254">
        <f>SUM(I51:I61)</f>
        <v>0</v>
      </c>
      <c r="J50" s="254">
        <f t="shared" ref="J50:Y50" si="8">SUM(J51:J61)</f>
        <v>0</v>
      </c>
      <c r="K50" s="254">
        <f t="shared" si="8"/>
        <v>0</v>
      </c>
      <c r="L50" s="254">
        <f t="shared" si="8"/>
        <v>0</v>
      </c>
      <c r="M50" s="254">
        <f t="shared" si="8"/>
        <v>0</v>
      </c>
      <c r="N50" s="254">
        <f t="shared" si="8"/>
        <v>0</v>
      </c>
      <c r="O50" s="254">
        <f t="shared" si="8"/>
        <v>0</v>
      </c>
      <c r="P50" s="254">
        <f t="shared" si="8"/>
        <v>0</v>
      </c>
      <c r="Q50" s="254">
        <f t="shared" si="8"/>
        <v>0</v>
      </c>
      <c r="R50" s="254">
        <f t="shared" si="8"/>
        <v>0</v>
      </c>
      <c r="S50" s="254">
        <f t="shared" si="8"/>
        <v>0</v>
      </c>
      <c r="T50" s="254">
        <f t="shared" si="8"/>
        <v>0</v>
      </c>
      <c r="U50" s="254">
        <f t="shared" si="8"/>
        <v>0</v>
      </c>
      <c r="V50" s="254">
        <f t="shared" si="8"/>
        <v>0</v>
      </c>
      <c r="W50" s="254">
        <f t="shared" si="8"/>
        <v>0</v>
      </c>
      <c r="X50" s="254">
        <f t="shared" si="8"/>
        <v>0</v>
      </c>
      <c r="Y50" s="254">
        <f t="shared" si="8"/>
        <v>0</v>
      </c>
      <c r="Z50" s="255"/>
      <c r="AA50" s="254"/>
      <c r="AB50" s="256"/>
      <c r="AC50" s="254"/>
      <c r="AD50" s="254"/>
      <c r="AE50" s="254"/>
      <c r="AF50" s="254"/>
      <c r="AG50" s="254"/>
      <c r="AH50" s="255"/>
      <c r="AI50" s="257">
        <f t="shared" si="4"/>
        <v>0</v>
      </c>
      <c r="AO50" s="259"/>
      <c r="AP50" s="259"/>
      <c r="AQ50" s="259"/>
      <c r="AR50" s="259"/>
      <c r="AS50" s="259"/>
    </row>
    <row r="51" spans="1:45" s="258" customFormat="1" ht="50.65" customHeight="1" thickTop="1" thickBot="1" x14ac:dyDescent="0.35">
      <c r="A51" s="260" t="s">
        <v>75</v>
      </c>
      <c r="B51" s="264"/>
      <c r="C51" s="264"/>
      <c r="D51" s="264"/>
      <c r="E51" s="264"/>
      <c r="F51" s="264"/>
      <c r="G51" s="264"/>
      <c r="H51" s="255"/>
      <c r="I51" s="264"/>
      <c r="J51" s="264"/>
      <c r="K51" s="264"/>
      <c r="L51" s="261"/>
      <c r="M51" s="261"/>
      <c r="N51" s="261"/>
      <c r="O51" s="261"/>
      <c r="P51" s="261"/>
      <c r="Q51" s="261"/>
      <c r="R51" s="261"/>
      <c r="S51" s="261"/>
      <c r="T51" s="261"/>
      <c r="U51" s="261"/>
      <c r="V51" s="261"/>
      <c r="W51" s="261"/>
      <c r="X51" s="261"/>
      <c r="Y51" s="261"/>
      <c r="Z51" s="255"/>
      <c r="AA51" s="261"/>
      <c r="AB51" s="256"/>
      <c r="AC51" s="261"/>
      <c r="AD51" s="261"/>
      <c r="AE51" s="261"/>
      <c r="AF51" s="261"/>
      <c r="AG51" s="261"/>
      <c r="AH51" s="255"/>
      <c r="AI51" s="257">
        <f t="shared" si="4"/>
        <v>0</v>
      </c>
      <c r="AO51" s="259"/>
      <c r="AP51" s="259"/>
      <c r="AQ51" s="259"/>
      <c r="AR51" s="259"/>
      <c r="AS51" s="259"/>
    </row>
    <row r="52" spans="1:45" s="258" customFormat="1" ht="50.65" customHeight="1" thickTop="1" thickBot="1" x14ac:dyDescent="0.35">
      <c r="A52" s="260" t="s">
        <v>76</v>
      </c>
      <c r="B52" s="264"/>
      <c r="C52" s="264"/>
      <c r="D52" s="264"/>
      <c r="E52" s="264"/>
      <c r="F52" s="264"/>
      <c r="G52" s="264"/>
      <c r="H52" s="255"/>
      <c r="I52" s="264"/>
      <c r="J52" s="264"/>
      <c r="K52" s="264"/>
      <c r="L52" s="261"/>
      <c r="M52" s="261"/>
      <c r="N52" s="261"/>
      <c r="O52" s="261"/>
      <c r="P52" s="261"/>
      <c r="Q52" s="261"/>
      <c r="R52" s="261"/>
      <c r="S52" s="261"/>
      <c r="T52" s="261"/>
      <c r="U52" s="261"/>
      <c r="V52" s="261"/>
      <c r="W52" s="261"/>
      <c r="X52" s="261"/>
      <c r="Y52" s="261"/>
      <c r="Z52" s="255"/>
      <c r="AA52" s="261"/>
      <c r="AB52" s="256"/>
      <c r="AC52" s="261"/>
      <c r="AD52" s="261"/>
      <c r="AE52" s="261"/>
      <c r="AF52" s="261"/>
      <c r="AG52" s="261"/>
      <c r="AH52" s="255"/>
      <c r="AI52" s="257">
        <f t="shared" si="4"/>
        <v>0</v>
      </c>
      <c r="AO52" s="259"/>
      <c r="AP52" s="259"/>
      <c r="AQ52" s="259"/>
      <c r="AR52" s="259"/>
      <c r="AS52" s="259"/>
    </row>
    <row r="53" spans="1:45" s="258" customFormat="1" ht="50.65" customHeight="1" thickTop="1" thickBot="1" x14ac:dyDescent="0.35">
      <c r="A53" s="260" t="s">
        <v>77</v>
      </c>
      <c r="B53" s="264"/>
      <c r="C53" s="264"/>
      <c r="D53" s="264"/>
      <c r="E53" s="264"/>
      <c r="F53" s="264"/>
      <c r="G53" s="264"/>
      <c r="H53" s="255"/>
      <c r="I53" s="264"/>
      <c r="J53" s="264"/>
      <c r="K53" s="264"/>
      <c r="L53" s="261"/>
      <c r="M53" s="261"/>
      <c r="N53" s="261"/>
      <c r="O53" s="261"/>
      <c r="P53" s="261"/>
      <c r="Q53" s="261"/>
      <c r="R53" s="261"/>
      <c r="S53" s="261"/>
      <c r="T53" s="261"/>
      <c r="U53" s="261"/>
      <c r="V53" s="261"/>
      <c r="W53" s="261"/>
      <c r="X53" s="261"/>
      <c r="Y53" s="261"/>
      <c r="Z53" s="255"/>
      <c r="AA53" s="261"/>
      <c r="AB53" s="256"/>
      <c r="AC53" s="261"/>
      <c r="AD53" s="261"/>
      <c r="AE53" s="261"/>
      <c r="AF53" s="261"/>
      <c r="AG53" s="261"/>
      <c r="AH53" s="255"/>
      <c r="AI53" s="257">
        <f t="shared" si="4"/>
        <v>0</v>
      </c>
      <c r="AO53" s="259"/>
      <c r="AP53" s="259"/>
      <c r="AQ53" s="259"/>
      <c r="AR53" s="259"/>
      <c r="AS53" s="259"/>
    </row>
    <row r="54" spans="1:45" s="258" customFormat="1" ht="50.65" customHeight="1" thickTop="1" thickBot="1" x14ac:dyDescent="0.35">
      <c r="A54" s="260" t="s">
        <v>78</v>
      </c>
      <c r="B54" s="264"/>
      <c r="C54" s="264"/>
      <c r="D54" s="264"/>
      <c r="E54" s="264"/>
      <c r="F54" s="264"/>
      <c r="G54" s="264"/>
      <c r="H54" s="255"/>
      <c r="I54" s="264"/>
      <c r="J54" s="264"/>
      <c r="K54" s="264"/>
      <c r="L54" s="261"/>
      <c r="M54" s="261"/>
      <c r="N54" s="261"/>
      <c r="O54" s="261"/>
      <c r="P54" s="261"/>
      <c r="Q54" s="261"/>
      <c r="R54" s="261"/>
      <c r="S54" s="261"/>
      <c r="T54" s="261"/>
      <c r="U54" s="261"/>
      <c r="V54" s="261"/>
      <c r="W54" s="261"/>
      <c r="X54" s="261"/>
      <c r="Y54" s="261"/>
      <c r="Z54" s="255"/>
      <c r="AA54" s="261"/>
      <c r="AB54" s="256"/>
      <c r="AC54" s="261"/>
      <c r="AD54" s="261"/>
      <c r="AE54" s="261"/>
      <c r="AF54" s="261"/>
      <c r="AG54" s="261"/>
      <c r="AH54" s="255"/>
      <c r="AI54" s="257">
        <f t="shared" si="4"/>
        <v>0</v>
      </c>
      <c r="AO54" s="259"/>
      <c r="AP54" s="259"/>
      <c r="AQ54" s="259"/>
      <c r="AR54" s="259"/>
      <c r="AS54" s="259"/>
    </row>
    <row r="55" spans="1:45" s="258" customFormat="1" ht="50.65" customHeight="1" thickTop="1" thickBot="1" x14ac:dyDescent="0.35">
      <c r="A55" s="260" t="s">
        <v>79</v>
      </c>
      <c r="B55" s="264"/>
      <c r="C55" s="264"/>
      <c r="D55" s="264"/>
      <c r="E55" s="264"/>
      <c r="F55" s="264"/>
      <c r="G55" s="264"/>
      <c r="H55" s="255"/>
      <c r="I55" s="264"/>
      <c r="J55" s="264"/>
      <c r="K55" s="264"/>
      <c r="L55" s="261"/>
      <c r="M55" s="261"/>
      <c r="N55" s="261"/>
      <c r="O55" s="261"/>
      <c r="P55" s="261"/>
      <c r="Q55" s="261"/>
      <c r="R55" s="261"/>
      <c r="S55" s="261"/>
      <c r="T55" s="261"/>
      <c r="U55" s="261"/>
      <c r="V55" s="261"/>
      <c r="W55" s="261"/>
      <c r="X55" s="261"/>
      <c r="Y55" s="261"/>
      <c r="Z55" s="255"/>
      <c r="AA55" s="261"/>
      <c r="AB55" s="256"/>
      <c r="AC55" s="261"/>
      <c r="AD55" s="261"/>
      <c r="AE55" s="261"/>
      <c r="AF55" s="261"/>
      <c r="AG55" s="261"/>
      <c r="AH55" s="255"/>
      <c r="AI55" s="257">
        <f t="shared" si="4"/>
        <v>0</v>
      </c>
      <c r="AO55" s="259"/>
      <c r="AP55" s="259"/>
      <c r="AQ55" s="259"/>
      <c r="AR55" s="259"/>
      <c r="AS55" s="259"/>
    </row>
    <row r="56" spans="1:45" s="258" customFormat="1" ht="50.65" customHeight="1" thickTop="1" thickBot="1" x14ac:dyDescent="0.35">
      <c r="A56" s="260" t="s">
        <v>80</v>
      </c>
      <c r="B56" s="264"/>
      <c r="C56" s="264"/>
      <c r="D56" s="264"/>
      <c r="E56" s="264"/>
      <c r="F56" s="264"/>
      <c r="G56" s="264"/>
      <c r="H56" s="255"/>
      <c r="I56" s="264"/>
      <c r="J56" s="264"/>
      <c r="K56" s="264"/>
      <c r="L56" s="261"/>
      <c r="M56" s="261"/>
      <c r="N56" s="261"/>
      <c r="O56" s="261"/>
      <c r="P56" s="261"/>
      <c r="Q56" s="261"/>
      <c r="R56" s="261"/>
      <c r="S56" s="261"/>
      <c r="T56" s="261"/>
      <c r="U56" s="261"/>
      <c r="V56" s="261"/>
      <c r="W56" s="261"/>
      <c r="X56" s="261"/>
      <c r="Y56" s="261"/>
      <c r="Z56" s="255"/>
      <c r="AA56" s="261"/>
      <c r="AB56" s="256"/>
      <c r="AC56" s="261"/>
      <c r="AD56" s="261"/>
      <c r="AE56" s="261"/>
      <c r="AF56" s="261"/>
      <c r="AG56" s="261"/>
      <c r="AH56" s="255"/>
      <c r="AI56" s="257">
        <f t="shared" si="4"/>
        <v>0</v>
      </c>
      <c r="AO56" s="259"/>
      <c r="AP56" s="259"/>
      <c r="AQ56" s="259"/>
      <c r="AR56" s="259"/>
      <c r="AS56" s="259"/>
    </row>
    <row r="57" spans="1:45" s="258" customFormat="1" ht="50.65" customHeight="1" thickTop="1" thickBot="1" x14ac:dyDescent="0.35">
      <c r="A57" s="260" t="s">
        <v>81</v>
      </c>
      <c r="B57" s="264"/>
      <c r="C57" s="264"/>
      <c r="D57" s="264"/>
      <c r="E57" s="264"/>
      <c r="F57" s="264"/>
      <c r="G57" s="264"/>
      <c r="H57" s="255"/>
      <c r="I57" s="264"/>
      <c r="J57" s="264"/>
      <c r="K57" s="264"/>
      <c r="L57" s="261"/>
      <c r="M57" s="261"/>
      <c r="N57" s="261"/>
      <c r="O57" s="261"/>
      <c r="P57" s="261"/>
      <c r="Q57" s="261"/>
      <c r="R57" s="261"/>
      <c r="S57" s="261"/>
      <c r="T57" s="261"/>
      <c r="U57" s="261"/>
      <c r="V57" s="261"/>
      <c r="W57" s="261"/>
      <c r="X57" s="261"/>
      <c r="Y57" s="261"/>
      <c r="Z57" s="255"/>
      <c r="AA57" s="261"/>
      <c r="AB57" s="256"/>
      <c r="AC57" s="261"/>
      <c r="AD57" s="261"/>
      <c r="AE57" s="261"/>
      <c r="AF57" s="261"/>
      <c r="AG57" s="261"/>
      <c r="AH57" s="255"/>
      <c r="AI57" s="257">
        <f t="shared" si="4"/>
        <v>0</v>
      </c>
      <c r="AO57" s="259"/>
      <c r="AP57" s="259"/>
      <c r="AQ57" s="259"/>
      <c r="AR57" s="259"/>
      <c r="AS57" s="259"/>
    </row>
    <row r="58" spans="1:45" s="258" customFormat="1" ht="50.65" customHeight="1" thickTop="1" thickBot="1" x14ac:dyDescent="0.35">
      <c r="A58" s="260" t="s">
        <v>82</v>
      </c>
      <c r="B58" s="264"/>
      <c r="C58" s="264"/>
      <c r="D58" s="264"/>
      <c r="E58" s="264"/>
      <c r="F58" s="264"/>
      <c r="G58" s="264"/>
      <c r="H58" s="255"/>
      <c r="I58" s="264"/>
      <c r="J58" s="264"/>
      <c r="K58" s="264"/>
      <c r="L58" s="261"/>
      <c r="M58" s="261"/>
      <c r="N58" s="261"/>
      <c r="O58" s="261"/>
      <c r="P58" s="261"/>
      <c r="Q58" s="261"/>
      <c r="R58" s="261"/>
      <c r="S58" s="261"/>
      <c r="T58" s="261"/>
      <c r="U58" s="261"/>
      <c r="V58" s="261"/>
      <c r="W58" s="261"/>
      <c r="X58" s="261"/>
      <c r="Y58" s="261"/>
      <c r="Z58" s="255"/>
      <c r="AA58" s="261"/>
      <c r="AB58" s="256"/>
      <c r="AC58" s="261"/>
      <c r="AD58" s="261"/>
      <c r="AE58" s="261"/>
      <c r="AF58" s="261"/>
      <c r="AG58" s="261"/>
      <c r="AH58" s="255"/>
      <c r="AI58" s="257">
        <f t="shared" si="4"/>
        <v>0</v>
      </c>
      <c r="AO58" s="259"/>
      <c r="AP58" s="259"/>
      <c r="AQ58" s="259"/>
      <c r="AR58" s="259"/>
      <c r="AS58" s="259"/>
    </row>
    <row r="59" spans="1:45" s="258" customFormat="1" ht="50.65" customHeight="1" thickTop="1" thickBot="1" x14ac:dyDescent="0.35">
      <c r="A59" s="260" t="s">
        <v>83</v>
      </c>
      <c r="B59" s="264"/>
      <c r="C59" s="264"/>
      <c r="D59" s="264"/>
      <c r="E59" s="264"/>
      <c r="F59" s="264"/>
      <c r="G59" s="264"/>
      <c r="H59" s="255"/>
      <c r="I59" s="264"/>
      <c r="J59" s="264"/>
      <c r="K59" s="264"/>
      <c r="L59" s="261"/>
      <c r="M59" s="261"/>
      <c r="N59" s="261"/>
      <c r="O59" s="261"/>
      <c r="P59" s="261"/>
      <c r="Q59" s="261"/>
      <c r="R59" s="261"/>
      <c r="S59" s="261"/>
      <c r="T59" s="261"/>
      <c r="U59" s="261"/>
      <c r="V59" s="261"/>
      <c r="W59" s="261"/>
      <c r="X59" s="261"/>
      <c r="Y59" s="261"/>
      <c r="Z59" s="255"/>
      <c r="AA59" s="261"/>
      <c r="AB59" s="256"/>
      <c r="AC59" s="261"/>
      <c r="AD59" s="261"/>
      <c r="AE59" s="261"/>
      <c r="AF59" s="261"/>
      <c r="AG59" s="261"/>
      <c r="AH59" s="255"/>
      <c r="AI59" s="257">
        <f>SUM(G59:AG59)</f>
        <v>0</v>
      </c>
      <c r="AO59" s="259"/>
      <c r="AP59" s="259"/>
      <c r="AQ59" s="259"/>
      <c r="AR59" s="259"/>
      <c r="AS59" s="259"/>
    </row>
    <row r="60" spans="1:45" s="258" customFormat="1" ht="50.65" customHeight="1" thickTop="1" thickBot="1" x14ac:dyDescent="0.35">
      <c r="A60" s="260" t="s">
        <v>84</v>
      </c>
      <c r="B60" s="264"/>
      <c r="C60" s="264"/>
      <c r="D60" s="264"/>
      <c r="E60" s="264"/>
      <c r="F60" s="264"/>
      <c r="G60" s="264"/>
      <c r="H60" s="255"/>
      <c r="I60" s="264"/>
      <c r="J60" s="264"/>
      <c r="K60" s="264"/>
      <c r="L60" s="261"/>
      <c r="M60" s="261"/>
      <c r="N60" s="261"/>
      <c r="O60" s="261"/>
      <c r="P60" s="261"/>
      <c r="Q60" s="261"/>
      <c r="R60" s="261"/>
      <c r="S60" s="261"/>
      <c r="T60" s="261"/>
      <c r="U60" s="261"/>
      <c r="V60" s="261"/>
      <c r="W60" s="261"/>
      <c r="X60" s="261"/>
      <c r="Y60" s="261"/>
      <c r="Z60" s="255"/>
      <c r="AA60" s="261"/>
      <c r="AB60" s="256"/>
      <c r="AC60" s="261"/>
      <c r="AD60" s="261"/>
      <c r="AE60" s="261"/>
      <c r="AF60" s="261"/>
      <c r="AG60" s="261"/>
      <c r="AH60" s="255"/>
      <c r="AI60" s="257">
        <f t="shared" si="4"/>
        <v>0</v>
      </c>
      <c r="AO60" s="259"/>
      <c r="AP60" s="259"/>
      <c r="AQ60" s="259"/>
      <c r="AR60" s="259"/>
      <c r="AS60" s="259"/>
    </row>
    <row r="61" spans="1:45" s="258" customFormat="1" ht="50.65" customHeight="1" thickTop="1" thickBot="1" x14ac:dyDescent="0.35">
      <c r="A61" s="260" t="s">
        <v>85</v>
      </c>
      <c r="B61" s="264"/>
      <c r="C61" s="264"/>
      <c r="D61" s="264"/>
      <c r="E61" s="264"/>
      <c r="F61" s="264"/>
      <c r="G61" s="264"/>
      <c r="H61" s="255"/>
      <c r="I61" s="264"/>
      <c r="J61" s="264"/>
      <c r="K61" s="264"/>
      <c r="L61" s="261"/>
      <c r="M61" s="261"/>
      <c r="N61" s="261"/>
      <c r="O61" s="261"/>
      <c r="P61" s="261"/>
      <c r="Q61" s="261"/>
      <c r="R61" s="261"/>
      <c r="S61" s="261"/>
      <c r="T61" s="261"/>
      <c r="U61" s="261"/>
      <c r="V61" s="261"/>
      <c r="W61" s="261"/>
      <c r="X61" s="261"/>
      <c r="Y61" s="261"/>
      <c r="Z61" s="255"/>
      <c r="AA61" s="261"/>
      <c r="AB61" s="256"/>
      <c r="AC61" s="261"/>
      <c r="AD61" s="261"/>
      <c r="AE61" s="261"/>
      <c r="AF61" s="261"/>
      <c r="AG61" s="261"/>
      <c r="AH61" s="255"/>
      <c r="AI61" s="257">
        <f t="shared" si="4"/>
        <v>0</v>
      </c>
      <c r="AO61" s="259"/>
      <c r="AP61" s="259"/>
      <c r="AQ61" s="259"/>
      <c r="AR61" s="259"/>
      <c r="AS61" s="259"/>
    </row>
    <row r="62" spans="1:45" s="258" customFormat="1" ht="50.65" customHeight="1" thickTop="1" thickBot="1" x14ac:dyDescent="0.35">
      <c r="A62" s="260"/>
      <c r="B62" s="264"/>
      <c r="C62" s="264"/>
      <c r="D62" s="264"/>
      <c r="E62" s="264"/>
      <c r="F62" s="264"/>
      <c r="G62" s="264"/>
      <c r="H62" s="255"/>
      <c r="I62" s="264"/>
      <c r="J62" s="264"/>
      <c r="K62" s="264"/>
      <c r="L62" s="261"/>
      <c r="M62" s="261"/>
      <c r="N62" s="261"/>
      <c r="O62" s="261"/>
      <c r="P62" s="261"/>
      <c r="Q62" s="261"/>
      <c r="R62" s="261"/>
      <c r="S62" s="261"/>
      <c r="T62" s="261"/>
      <c r="U62" s="261"/>
      <c r="V62" s="261"/>
      <c r="W62" s="261"/>
      <c r="X62" s="261"/>
      <c r="Y62" s="261"/>
      <c r="Z62" s="255"/>
      <c r="AA62" s="261"/>
      <c r="AB62" s="256"/>
      <c r="AC62" s="261"/>
      <c r="AD62" s="261"/>
      <c r="AE62" s="261"/>
      <c r="AF62" s="261"/>
      <c r="AG62" s="261"/>
      <c r="AH62" s="255"/>
      <c r="AI62" s="257"/>
      <c r="AO62" s="259"/>
      <c r="AP62" s="259"/>
      <c r="AQ62" s="259"/>
      <c r="AR62" s="259"/>
      <c r="AS62" s="259"/>
    </row>
    <row r="63" spans="1:45" s="258" customFormat="1" ht="50.65" customHeight="1" thickTop="1" thickBot="1" x14ac:dyDescent="0.35">
      <c r="A63" s="265" t="s">
        <v>86</v>
      </c>
      <c r="B63" s="266"/>
      <c r="C63" s="266"/>
      <c r="D63" s="266"/>
      <c r="E63" s="266"/>
      <c r="F63" s="266"/>
      <c r="G63" s="266"/>
      <c r="H63" s="255"/>
      <c r="I63" s="267"/>
      <c r="J63" s="267"/>
      <c r="K63" s="267"/>
      <c r="L63" s="254"/>
      <c r="M63" s="254"/>
      <c r="N63" s="254"/>
      <c r="O63" s="254"/>
      <c r="P63" s="254"/>
      <c r="Q63" s="254"/>
      <c r="R63" s="254"/>
      <c r="S63" s="254"/>
      <c r="T63" s="254"/>
      <c r="U63" s="254"/>
      <c r="V63" s="254"/>
      <c r="W63" s="254"/>
      <c r="X63" s="254"/>
      <c r="Y63" s="254"/>
      <c r="Z63" s="255"/>
      <c r="AA63" s="254"/>
      <c r="AB63" s="256"/>
      <c r="AC63" s="254"/>
      <c r="AD63" s="254"/>
      <c r="AE63" s="254"/>
      <c r="AF63" s="254"/>
      <c r="AG63" s="254"/>
      <c r="AH63" s="255"/>
      <c r="AI63" s="257">
        <f>SUM(G63:AG63)</f>
        <v>0</v>
      </c>
      <c r="AO63" s="259"/>
      <c r="AP63" s="259"/>
      <c r="AQ63" s="259"/>
      <c r="AR63" s="259"/>
      <c r="AS63" s="259"/>
    </row>
    <row r="64" spans="1:45" s="258" customFormat="1" ht="50.65" customHeight="1" thickTop="1" thickBot="1" x14ac:dyDescent="0.35">
      <c r="A64" s="268" t="s">
        <v>87</v>
      </c>
      <c r="B64" s="257">
        <f t="shared" ref="B64:G64" si="9">SUM(B42:B63)</f>
        <v>0</v>
      </c>
      <c r="C64" s="257">
        <f t="shared" si="9"/>
        <v>0</v>
      </c>
      <c r="D64" s="257">
        <f t="shared" si="9"/>
        <v>0</v>
      </c>
      <c r="E64" s="257">
        <f t="shared" si="9"/>
        <v>0</v>
      </c>
      <c r="F64" s="257">
        <f t="shared" si="9"/>
        <v>0</v>
      </c>
      <c r="G64" s="257">
        <f t="shared" si="9"/>
        <v>0</v>
      </c>
      <c r="H64" s="269"/>
      <c r="I64" s="257">
        <f t="shared" ref="I64:Y64" si="10">SUM(I42:I63)</f>
        <v>0</v>
      </c>
      <c r="J64" s="257">
        <f t="shared" si="10"/>
        <v>0</v>
      </c>
      <c r="K64" s="257">
        <f t="shared" si="10"/>
        <v>0</v>
      </c>
      <c r="L64" s="257">
        <f t="shared" si="10"/>
        <v>0</v>
      </c>
      <c r="M64" s="257">
        <f t="shared" si="10"/>
        <v>0</v>
      </c>
      <c r="N64" s="257">
        <f t="shared" si="10"/>
        <v>0</v>
      </c>
      <c r="O64" s="257">
        <f t="shared" si="10"/>
        <v>0</v>
      </c>
      <c r="P64" s="257">
        <f t="shared" si="10"/>
        <v>0</v>
      </c>
      <c r="Q64" s="257">
        <f t="shared" si="10"/>
        <v>0</v>
      </c>
      <c r="R64" s="257">
        <f t="shared" si="10"/>
        <v>0</v>
      </c>
      <c r="S64" s="257">
        <f t="shared" si="10"/>
        <v>0</v>
      </c>
      <c r="T64" s="257">
        <f t="shared" si="10"/>
        <v>0</v>
      </c>
      <c r="U64" s="257">
        <f t="shared" si="10"/>
        <v>0</v>
      </c>
      <c r="V64" s="257">
        <f t="shared" si="10"/>
        <v>0</v>
      </c>
      <c r="W64" s="257">
        <f t="shared" si="10"/>
        <v>0</v>
      </c>
      <c r="X64" s="257">
        <f t="shared" si="10"/>
        <v>0</v>
      </c>
      <c r="Y64" s="257">
        <f t="shared" si="10"/>
        <v>0</v>
      </c>
      <c r="Z64" s="255"/>
      <c r="AA64" s="257">
        <f>SUM(AA42:AA63)</f>
        <v>0</v>
      </c>
      <c r="AB64" s="270"/>
      <c r="AC64" s="257">
        <f>SUM(AC42:AC63)</f>
        <v>0</v>
      </c>
      <c r="AD64" s="257">
        <f>SUM(AD42:AD63)</f>
        <v>0</v>
      </c>
      <c r="AE64" s="257">
        <f>SUM(AE42:AE63)</f>
        <v>0</v>
      </c>
      <c r="AF64" s="257">
        <f>SUM(AF42:AF63)</f>
        <v>0</v>
      </c>
      <c r="AG64" s="257">
        <f>SUM(AG42:AG63)</f>
        <v>0</v>
      </c>
      <c r="AH64" s="269"/>
      <c r="AI64" s="257">
        <f t="shared" si="4"/>
        <v>0</v>
      </c>
      <c r="AK64" s="259"/>
      <c r="AL64" s="259"/>
      <c r="AM64" s="259"/>
      <c r="AN64" s="259"/>
      <c r="AO64" s="259"/>
      <c r="AP64" s="259"/>
      <c r="AQ64" s="259"/>
      <c r="AR64" s="259"/>
      <c r="AS64" s="259"/>
    </row>
    <row r="65" spans="1:45" ht="15.75" thickTop="1" x14ac:dyDescent="0.25">
      <c r="A65" s="233"/>
      <c r="B65" s="24"/>
      <c r="C65" s="24"/>
      <c r="D65" s="24"/>
      <c r="E65" s="24"/>
      <c r="F65" s="24"/>
      <c r="G65" s="24"/>
      <c r="H65" s="24"/>
      <c r="I65" s="24"/>
      <c r="J65" s="24"/>
      <c r="K65" s="24"/>
      <c r="L65" s="24"/>
      <c r="M65" s="24"/>
      <c r="N65" s="24"/>
      <c r="O65" s="24"/>
      <c r="P65" s="24"/>
      <c r="Q65" s="24"/>
      <c r="R65" s="24"/>
      <c r="S65" s="24"/>
      <c r="T65" s="24"/>
      <c r="U65" s="24"/>
      <c r="V65" s="24"/>
      <c r="W65" s="24"/>
      <c r="X65" s="24"/>
      <c r="Y65" s="24"/>
      <c r="Z65" s="22"/>
      <c r="AA65" s="24"/>
      <c r="AB65" s="58"/>
      <c r="AC65" s="24"/>
      <c r="AD65" s="24"/>
      <c r="AE65" s="24"/>
      <c r="AF65" s="24"/>
      <c r="AG65" s="24"/>
      <c r="AH65" s="24"/>
      <c r="AI65" s="24"/>
      <c r="AK65" s="15"/>
      <c r="AL65" s="15"/>
      <c r="AM65" s="15"/>
      <c r="AN65" s="15"/>
      <c r="AO65" s="15"/>
      <c r="AP65" s="15"/>
      <c r="AQ65" s="15"/>
      <c r="AR65" s="15"/>
      <c r="AS65" s="15"/>
    </row>
    <row r="66" spans="1:45" ht="15.75" thickBot="1" x14ac:dyDescent="0.3">
      <c r="A66" s="233"/>
      <c r="B66" s="24"/>
      <c r="C66" s="24"/>
      <c r="D66" s="24"/>
      <c r="E66" s="24"/>
      <c r="F66" s="24"/>
      <c r="G66" s="24"/>
      <c r="H66" s="24"/>
      <c r="I66" s="24"/>
      <c r="J66" s="24"/>
      <c r="K66" s="24"/>
      <c r="L66" s="24"/>
      <c r="M66" s="24"/>
      <c r="N66" s="24"/>
      <c r="O66" s="24"/>
      <c r="P66" s="24"/>
      <c r="Q66" s="24"/>
      <c r="R66" s="24"/>
      <c r="S66" s="24"/>
      <c r="T66" s="24"/>
      <c r="U66" s="24"/>
      <c r="V66" s="24"/>
      <c r="W66" s="24"/>
      <c r="X66" s="24"/>
      <c r="Y66" s="24"/>
      <c r="Z66" s="22"/>
      <c r="AA66" s="24"/>
      <c r="AB66" s="58"/>
      <c r="AC66" s="24"/>
      <c r="AD66" s="24"/>
      <c r="AE66" s="24"/>
      <c r="AF66" s="24"/>
      <c r="AG66" s="24"/>
      <c r="AH66" s="24"/>
      <c r="AI66" s="24"/>
      <c r="AK66" s="15"/>
      <c r="AL66" s="15"/>
      <c r="AM66" s="15"/>
      <c r="AN66" s="15"/>
      <c r="AO66" s="15"/>
      <c r="AP66" s="15"/>
      <c r="AQ66" s="15"/>
      <c r="AR66" s="15"/>
      <c r="AS66" s="15"/>
    </row>
    <row r="67" spans="1:45" ht="49.5" thickTop="1" thickBot="1" x14ac:dyDescent="0.3">
      <c r="A67" s="33" t="s">
        <v>88</v>
      </c>
      <c r="B67" s="27" t="str">
        <f t="shared" ref="B67:G67" si="11">B41</f>
        <v>Frank</v>
      </c>
      <c r="C67" s="27">
        <f t="shared" si="11"/>
        <v>0</v>
      </c>
      <c r="D67" s="27">
        <f t="shared" si="11"/>
        <v>0</v>
      </c>
      <c r="E67" s="27">
        <f t="shared" si="11"/>
        <v>0</v>
      </c>
      <c r="F67" s="27">
        <f t="shared" si="11"/>
        <v>0</v>
      </c>
      <c r="G67" s="27">
        <f t="shared" si="11"/>
        <v>0</v>
      </c>
      <c r="H67" s="24"/>
      <c r="I67" s="27" t="str">
        <f t="shared" ref="I67:Y67" si="12">I41</f>
        <v>Hervé-Marie</v>
      </c>
      <c r="J67" s="27" t="str">
        <f t="shared" si="12"/>
        <v xml:space="preserve">Pierre V. </v>
      </c>
      <c r="K67" s="165" t="str">
        <f t="shared" si="12"/>
        <v>Pierre-Mick</v>
      </c>
      <c r="L67" s="165" t="str">
        <f t="shared" si="12"/>
        <v>Fabrice</v>
      </c>
      <c r="M67" s="165">
        <f t="shared" si="12"/>
        <v>0</v>
      </c>
      <c r="N67" s="165" t="str">
        <f t="shared" si="12"/>
        <v>Christelle</v>
      </c>
      <c r="O67" s="165">
        <f t="shared" si="12"/>
        <v>0</v>
      </c>
      <c r="P67" s="165" t="str">
        <f t="shared" si="12"/>
        <v>Paul B.</v>
      </c>
      <c r="Q67" s="165" t="str">
        <f t="shared" si="12"/>
        <v xml:space="preserve">Paul F. </v>
      </c>
      <c r="R67" s="165" t="str">
        <f t="shared" si="12"/>
        <v>Alan Louis</v>
      </c>
      <c r="S67" s="165" t="str">
        <f t="shared" si="12"/>
        <v xml:space="preserve">Adrien </v>
      </c>
      <c r="T67" s="165">
        <f t="shared" si="12"/>
        <v>0</v>
      </c>
      <c r="U67" s="165" t="str">
        <f t="shared" si="12"/>
        <v>Valentin</v>
      </c>
      <c r="V67" s="165" t="str">
        <f t="shared" si="12"/>
        <v xml:space="preserve">Mathilde </v>
      </c>
      <c r="W67" s="165" t="str">
        <f t="shared" si="12"/>
        <v>Paul R.</v>
      </c>
      <c r="X67" s="165" t="str">
        <f t="shared" si="12"/>
        <v>Jean-Marc</v>
      </c>
      <c r="Y67" s="165" t="str">
        <f t="shared" si="12"/>
        <v xml:space="preserve">Claude </v>
      </c>
      <c r="Z67" s="24"/>
      <c r="AA67" s="27">
        <f>AA41</f>
        <v>0</v>
      </c>
      <c r="AB67" s="58"/>
      <c r="AC67" s="27">
        <f>AC41</f>
        <v>0</v>
      </c>
      <c r="AD67" s="165">
        <f>AD41</f>
        <v>0</v>
      </c>
      <c r="AE67" s="165">
        <f>AE41</f>
        <v>0</v>
      </c>
      <c r="AF67" s="165">
        <f>AF41</f>
        <v>0</v>
      </c>
      <c r="AG67" s="165">
        <f>AG41</f>
        <v>0</v>
      </c>
      <c r="AH67" s="24"/>
      <c r="AI67" s="25" t="str">
        <f>AI41</f>
        <v>Total /activité par jour hors sous traitance</v>
      </c>
    </row>
    <row r="68" spans="1:45" ht="16.5" thickTop="1" thickBot="1" x14ac:dyDescent="0.3">
      <c r="A68" s="176" t="str">
        <f>A42</f>
        <v>Elevage</v>
      </c>
      <c r="B68" s="26"/>
      <c r="C68" s="26"/>
      <c r="D68" s="26"/>
      <c r="E68" s="26"/>
      <c r="F68" s="26"/>
      <c r="G68" s="26"/>
      <c r="H68" s="22"/>
      <c r="I68" s="26"/>
      <c r="J68" s="26"/>
      <c r="K68" s="26"/>
      <c r="L68" s="26"/>
      <c r="M68" s="26"/>
      <c r="N68" s="26"/>
      <c r="O68" s="26"/>
      <c r="P68" s="26"/>
      <c r="Q68" s="26"/>
      <c r="R68" s="26"/>
      <c r="S68" s="26"/>
      <c r="T68" s="26"/>
      <c r="U68" s="26"/>
      <c r="V68" s="26"/>
      <c r="W68" s="26"/>
      <c r="X68" s="26"/>
      <c r="Y68" s="26"/>
      <c r="Z68" s="22"/>
      <c r="AA68" s="26"/>
      <c r="AB68" s="57"/>
      <c r="AC68" s="26"/>
      <c r="AD68" s="26"/>
      <c r="AE68" s="26"/>
      <c r="AF68" s="26"/>
      <c r="AG68" s="26"/>
      <c r="AH68" s="22"/>
      <c r="AI68" s="27">
        <f>SUM(G68:AG68)</f>
        <v>0</v>
      </c>
    </row>
    <row r="69" spans="1:45" ht="30.6" customHeight="1" thickTop="1" thickBot="1" x14ac:dyDescent="0.3">
      <c r="A69" s="176" t="str">
        <f t="shared" ref="A69:A89" si="13">A43</f>
        <v>Transport abattoir et atelier découpe</v>
      </c>
      <c r="B69" s="26"/>
      <c r="C69" s="26"/>
      <c r="D69" s="26"/>
      <c r="E69" s="26"/>
      <c r="F69" s="26"/>
      <c r="G69" s="26"/>
      <c r="H69" s="22"/>
      <c r="I69" s="26"/>
      <c r="J69" s="26"/>
      <c r="K69" s="26"/>
      <c r="L69" s="26"/>
      <c r="M69" s="26"/>
      <c r="N69" s="26"/>
      <c r="O69" s="26"/>
      <c r="P69" s="26"/>
      <c r="Q69" s="26"/>
      <c r="R69" s="26"/>
      <c r="S69" s="26"/>
      <c r="T69" s="26"/>
      <c r="U69" s="26"/>
      <c r="V69" s="26"/>
      <c r="W69" s="26"/>
      <c r="X69" s="26"/>
      <c r="Y69" s="26"/>
      <c r="Z69" s="22"/>
      <c r="AA69" s="26"/>
      <c r="AB69" s="57"/>
      <c r="AC69" s="26"/>
      <c r="AD69" s="26"/>
      <c r="AE69" s="26"/>
      <c r="AF69" s="26"/>
      <c r="AG69" s="26"/>
      <c r="AH69" s="22"/>
      <c r="AI69" s="27">
        <f t="shared" ref="AI69:AI90" si="14">SUM(G69:AG69)</f>
        <v>0</v>
      </c>
    </row>
    <row r="70" spans="1:45" ht="30.6" customHeight="1" thickTop="1" thickBot="1" x14ac:dyDescent="0.3">
      <c r="A70" s="176" t="str">
        <f t="shared" si="13"/>
        <v>Découpe transformation, dont  :</v>
      </c>
      <c r="B70" s="26">
        <f t="shared" ref="B70:G70" si="15">SUM(B71:B75)</f>
        <v>0</v>
      </c>
      <c r="C70" s="26">
        <f t="shared" si="15"/>
        <v>0</v>
      </c>
      <c r="D70" s="26">
        <f t="shared" si="15"/>
        <v>0</v>
      </c>
      <c r="E70" s="26">
        <f t="shared" si="15"/>
        <v>0</v>
      </c>
      <c r="F70" s="26">
        <f t="shared" si="15"/>
        <v>0</v>
      </c>
      <c r="G70" s="26">
        <f t="shared" si="15"/>
        <v>0</v>
      </c>
      <c r="H70" s="22"/>
      <c r="I70" s="26">
        <f>SUM(I71:I75)</f>
        <v>0</v>
      </c>
      <c r="J70" s="26">
        <f>SUM(J71:J75)</f>
        <v>0</v>
      </c>
      <c r="K70" s="26">
        <f t="shared" ref="K70:Y70" si="16">SUM(K71:K75)</f>
        <v>0</v>
      </c>
      <c r="L70" s="26">
        <f t="shared" si="16"/>
        <v>0</v>
      </c>
      <c r="M70" s="26">
        <f t="shared" si="16"/>
        <v>0</v>
      </c>
      <c r="N70" s="26">
        <f t="shared" si="16"/>
        <v>0</v>
      </c>
      <c r="O70" s="26">
        <f t="shared" si="16"/>
        <v>0</v>
      </c>
      <c r="P70" s="26">
        <f t="shared" si="16"/>
        <v>0</v>
      </c>
      <c r="Q70" s="26">
        <f t="shared" si="16"/>
        <v>0</v>
      </c>
      <c r="R70" s="26">
        <f t="shared" si="16"/>
        <v>0</v>
      </c>
      <c r="S70" s="26">
        <f t="shared" si="16"/>
        <v>0</v>
      </c>
      <c r="T70" s="26">
        <f t="shared" si="16"/>
        <v>0</v>
      </c>
      <c r="U70" s="26">
        <f t="shared" si="16"/>
        <v>0</v>
      </c>
      <c r="V70" s="26">
        <f t="shared" si="16"/>
        <v>0</v>
      </c>
      <c r="W70" s="26">
        <f t="shared" si="16"/>
        <v>0</v>
      </c>
      <c r="X70" s="26">
        <f t="shared" si="16"/>
        <v>0</v>
      </c>
      <c r="Y70" s="26">
        <f t="shared" si="16"/>
        <v>0</v>
      </c>
      <c r="Z70" s="22"/>
      <c r="AA70" s="26"/>
      <c r="AB70" s="57"/>
      <c r="AC70" s="26"/>
      <c r="AD70" s="26"/>
      <c r="AE70" s="26"/>
      <c r="AF70" s="26"/>
      <c r="AG70" s="26"/>
      <c r="AH70" s="22"/>
      <c r="AI70" s="27">
        <f t="shared" si="14"/>
        <v>0</v>
      </c>
    </row>
    <row r="71" spans="1:45" ht="16.5" thickTop="1" thickBot="1" x14ac:dyDescent="0.3">
      <c r="A71" s="174" t="str">
        <f t="shared" si="13"/>
        <v>Nettoyage</v>
      </c>
      <c r="B71" s="173"/>
      <c r="C71" s="173"/>
      <c r="D71" s="173"/>
      <c r="E71" s="173"/>
      <c r="F71" s="173"/>
      <c r="G71" s="173"/>
      <c r="H71" s="22"/>
      <c r="I71" s="173"/>
      <c r="J71" s="173"/>
      <c r="K71" s="173"/>
      <c r="L71" s="173"/>
      <c r="M71" s="173"/>
      <c r="N71" s="173"/>
      <c r="O71" s="173"/>
      <c r="P71" s="173"/>
      <c r="Q71" s="173"/>
      <c r="R71" s="173"/>
      <c r="S71" s="173"/>
      <c r="T71" s="173"/>
      <c r="U71" s="173"/>
      <c r="V71" s="173"/>
      <c r="W71" s="173"/>
      <c r="X71" s="173"/>
      <c r="Y71" s="173"/>
      <c r="Z71" s="22"/>
      <c r="AA71" s="173"/>
      <c r="AB71" s="57"/>
      <c r="AC71" s="173"/>
      <c r="AD71" s="173"/>
      <c r="AE71" s="173"/>
      <c r="AF71" s="173"/>
      <c r="AG71" s="173"/>
      <c r="AH71" s="22"/>
      <c r="AI71" s="27">
        <f t="shared" si="14"/>
        <v>0</v>
      </c>
      <c r="AO71" s="15"/>
      <c r="AP71" s="15"/>
      <c r="AQ71" s="15"/>
      <c r="AR71" s="15"/>
      <c r="AS71" s="15"/>
    </row>
    <row r="72" spans="1:45" ht="16.5" thickTop="1" thickBot="1" x14ac:dyDescent="0.3">
      <c r="A72" s="178" t="str">
        <f t="shared" si="13"/>
        <v>Répartition des morceaux</v>
      </c>
      <c r="B72" s="173"/>
      <c r="C72" s="173"/>
      <c r="D72" s="173"/>
      <c r="E72" s="173"/>
      <c r="F72" s="173"/>
      <c r="G72" s="173"/>
      <c r="H72" s="22"/>
      <c r="I72" s="173"/>
      <c r="J72" s="173"/>
      <c r="K72" s="173"/>
      <c r="L72" s="173"/>
      <c r="M72" s="173"/>
      <c r="N72" s="173"/>
      <c r="O72" s="173"/>
      <c r="P72" s="173"/>
      <c r="Q72" s="173"/>
      <c r="R72" s="173"/>
      <c r="S72" s="173"/>
      <c r="T72" s="173"/>
      <c r="U72" s="173"/>
      <c r="V72" s="173"/>
      <c r="W72" s="173"/>
      <c r="X72" s="173"/>
      <c r="Y72" s="173"/>
      <c r="Z72" s="22"/>
      <c r="AA72" s="173"/>
      <c r="AB72" s="57"/>
      <c r="AC72" s="173"/>
      <c r="AD72" s="173"/>
      <c r="AE72" s="173"/>
      <c r="AF72" s="173"/>
      <c r="AG72" s="173"/>
      <c r="AH72" s="22"/>
      <c r="AI72" s="27">
        <f t="shared" si="14"/>
        <v>0</v>
      </c>
      <c r="AO72" s="15"/>
      <c r="AP72" s="15"/>
      <c r="AQ72" s="15"/>
      <c r="AR72" s="15"/>
      <c r="AS72" s="15"/>
    </row>
    <row r="73" spans="1:45" ht="16.5" thickTop="1" thickBot="1" x14ac:dyDescent="0.3">
      <c r="A73" s="178" t="str">
        <f t="shared" si="13"/>
        <v>Colisage</v>
      </c>
      <c r="B73" s="173"/>
      <c r="C73" s="173"/>
      <c r="D73" s="173"/>
      <c r="E73" s="173"/>
      <c r="F73" s="173"/>
      <c r="G73" s="173"/>
      <c r="H73" s="22"/>
      <c r="I73" s="173"/>
      <c r="J73" s="173"/>
      <c r="K73" s="173"/>
      <c r="L73" s="173"/>
      <c r="M73" s="173"/>
      <c r="N73" s="173"/>
      <c r="O73" s="173"/>
      <c r="P73" s="173"/>
      <c r="Q73" s="173"/>
      <c r="R73" s="173"/>
      <c r="S73" s="173"/>
      <c r="T73" s="173"/>
      <c r="U73" s="173"/>
      <c r="V73" s="173"/>
      <c r="W73" s="173"/>
      <c r="X73" s="173"/>
      <c r="Y73" s="173"/>
      <c r="Z73" s="22"/>
      <c r="AA73" s="173"/>
      <c r="AB73" s="57"/>
      <c r="AC73" s="173"/>
      <c r="AD73" s="173"/>
      <c r="AE73" s="173"/>
      <c r="AF73" s="173"/>
      <c r="AG73" s="173"/>
      <c r="AH73" s="22"/>
      <c r="AI73" s="27">
        <f t="shared" si="14"/>
        <v>0</v>
      </c>
      <c r="AO73" s="15"/>
      <c r="AP73" s="15"/>
      <c r="AQ73" s="15"/>
      <c r="AR73" s="15"/>
      <c r="AS73" s="15"/>
    </row>
    <row r="74" spans="1:45" ht="16.5" thickTop="1" thickBot="1" x14ac:dyDescent="0.3">
      <c r="A74" s="178" t="str">
        <f t="shared" si="13"/>
        <v xml:space="preserve">Gestion des analyses </v>
      </c>
      <c r="B74" s="173"/>
      <c r="C74" s="173"/>
      <c r="D74" s="173"/>
      <c r="E74" s="173"/>
      <c r="F74" s="173"/>
      <c r="G74" s="173"/>
      <c r="H74" s="22"/>
      <c r="I74" s="173"/>
      <c r="J74" s="173"/>
      <c r="K74" s="173"/>
      <c r="L74" s="173"/>
      <c r="M74" s="173"/>
      <c r="N74" s="173"/>
      <c r="O74" s="173"/>
      <c r="P74" s="173"/>
      <c r="Q74" s="173"/>
      <c r="R74" s="173"/>
      <c r="S74" s="173"/>
      <c r="T74" s="173"/>
      <c r="U74" s="173"/>
      <c r="V74" s="173"/>
      <c r="W74" s="173"/>
      <c r="X74" s="173"/>
      <c r="Y74" s="173"/>
      <c r="Z74" s="22"/>
      <c r="AA74" s="173"/>
      <c r="AB74" s="57"/>
      <c r="AC74" s="173"/>
      <c r="AD74" s="173"/>
      <c r="AE74" s="173"/>
      <c r="AF74" s="173"/>
      <c r="AG74" s="173"/>
      <c r="AH74" s="22"/>
      <c r="AI74" s="27">
        <f t="shared" si="14"/>
        <v>0</v>
      </c>
      <c r="AO74" s="15"/>
      <c r="AP74" s="15"/>
      <c r="AQ74" s="15"/>
      <c r="AR74" s="15"/>
      <c r="AS74" s="15"/>
    </row>
    <row r="75" spans="1:45" ht="16.5" thickTop="1" thickBot="1" x14ac:dyDescent="0.3">
      <c r="A75" s="178" t="str">
        <f t="shared" si="13"/>
        <v xml:space="preserve">Partie sanitaire </v>
      </c>
      <c r="B75" s="173"/>
      <c r="C75" s="173"/>
      <c r="D75" s="173"/>
      <c r="E75" s="173"/>
      <c r="F75" s="173"/>
      <c r="G75" s="173"/>
      <c r="I75" s="173"/>
      <c r="J75" s="173"/>
      <c r="K75" s="173"/>
      <c r="L75" s="173"/>
      <c r="M75" s="173"/>
      <c r="N75" s="173"/>
      <c r="O75" s="173"/>
      <c r="P75" s="173"/>
      <c r="Q75" s="173"/>
      <c r="R75" s="173"/>
      <c r="S75" s="173"/>
      <c r="T75" s="173"/>
      <c r="U75" s="173"/>
      <c r="V75" s="173"/>
      <c r="W75" s="173"/>
      <c r="X75" s="173"/>
      <c r="Y75" s="173"/>
      <c r="Z75" s="22"/>
      <c r="AA75" s="173"/>
      <c r="AB75" s="57"/>
      <c r="AC75" s="173"/>
      <c r="AD75" s="173"/>
      <c r="AE75" s="173"/>
      <c r="AF75" s="173"/>
      <c r="AG75" s="173"/>
      <c r="AH75" s="22"/>
      <c r="AI75" s="27">
        <f t="shared" si="14"/>
        <v>0</v>
      </c>
      <c r="AO75" s="15"/>
      <c r="AP75" s="15"/>
      <c r="AQ75" s="15"/>
      <c r="AR75" s="15"/>
      <c r="AS75" s="15"/>
    </row>
    <row r="76" spans="1:45" ht="25.5" thickTop="1" thickBot="1" x14ac:dyDescent="0.3">
      <c r="A76" s="175" t="str">
        <f t="shared" si="13"/>
        <v>Commercialisation des produits finis, dont :</v>
      </c>
      <c r="B76" s="26">
        <f>SUM(B77:B88)</f>
        <v>0</v>
      </c>
      <c r="C76" s="26">
        <f t="shared" ref="C76:AG76" si="17">SUM(C77:C88)</f>
        <v>0</v>
      </c>
      <c r="D76" s="26">
        <f t="shared" si="17"/>
        <v>0</v>
      </c>
      <c r="E76" s="26">
        <f t="shared" si="17"/>
        <v>0</v>
      </c>
      <c r="F76" s="26">
        <f t="shared" si="17"/>
        <v>0</v>
      </c>
      <c r="G76" s="26">
        <f t="shared" si="17"/>
        <v>0</v>
      </c>
      <c r="H76" s="173"/>
      <c r="I76" s="26">
        <f t="shared" si="17"/>
        <v>0</v>
      </c>
      <c r="J76" s="26">
        <f t="shared" si="17"/>
        <v>0</v>
      </c>
      <c r="K76" s="26">
        <f t="shared" si="17"/>
        <v>0</v>
      </c>
      <c r="L76" s="26">
        <f t="shared" si="17"/>
        <v>0</v>
      </c>
      <c r="M76" s="26">
        <f t="shared" si="17"/>
        <v>0</v>
      </c>
      <c r="N76" s="26">
        <f t="shared" si="17"/>
        <v>0</v>
      </c>
      <c r="O76" s="26">
        <f t="shared" si="17"/>
        <v>0</v>
      </c>
      <c r="P76" s="26">
        <f t="shared" si="17"/>
        <v>0</v>
      </c>
      <c r="Q76" s="26">
        <f t="shared" si="17"/>
        <v>0</v>
      </c>
      <c r="R76" s="26">
        <f t="shared" si="17"/>
        <v>0</v>
      </c>
      <c r="S76" s="26">
        <f t="shared" si="17"/>
        <v>0</v>
      </c>
      <c r="T76" s="26">
        <f t="shared" si="17"/>
        <v>0</v>
      </c>
      <c r="U76" s="26">
        <f t="shared" si="17"/>
        <v>0</v>
      </c>
      <c r="V76" s="26">
        <f t="shared" si="17"/>
        <v>0</v>
      </c>
      <c r="W76" s="26">
        <f t="shared" si="17"/>
        <v>0</v>
      </c>
      <c r="X76" s="26">
        <f t="shared" si="17"/>
        <v>0</v>
      </c>
      <c r="Y76" s="26">
        <f t="shared" si="17"/>
        <v>0</v>
      </c>
      <c r="Z76" s="173"/>
      <c r="AA76" s="26">
        <f t="shared" si="17"/>
        <v>0</v>
      </c>
      <c r="AB76" s="173"/>
      <c r="AC76" s="26">
        <f t="shared" si="17"/>
        <v>0</v>
      </c>
      <c r="AD76" s="26">
        <f t="shared" si="17"/>
        <v>0</v>
      </c>
      <c r="AE76" s="26">
        <f t="shared" si="17"/>
        <v>0</v>
      </c>
      <c r="AF76" s="26">
        <f t="shared" si="17"/>
        <v>0</v>
      </c>
      <c r="AG76" s="26">
        <f t="shared" si="17"/>
        <v>0</v>
      </c>
      <c r="AH76" s="22"/>
      <c r="AI76" s="27">
        <f t="shared" si="14"/>
        <v>0</v>
      </c>
    </row>
    <row r="77" spans="1:45" ht="16.5" thickTop="1" thickBot="1" x14ac:dyDescent="0.3">
      <c r="A77" s="174" t="str">
        <f t="shared" si="13"/>
        <v xml:space="preserve">Prise des commandes </v>
      </c>
      <c r="B77" s="173"/>
      <c r="C77" s="173"/>
      <c r="D77" s="173"/>
      <c r="E77" s="173"/>
      <c r="F77" s="173"/>
      <c r="G77" s="173"/>
      <c r="H77" s="22"/>
      <c r="I77" s="173"/>
      <c r="J77" s="173"/>
      <c r="K77" s="173"/>
      <c r="L77" s="173"/>
      <c r="M77" s="173"/>
      <c r="N77" s="173"/>
      <c r="O77" s="173"/>
      <c r="P77" s="173"/>
      <c r="Q77" s="173"/>
      <c r="R77" s="173"/>
      <c r="S77" s="173"/>
      <c r="T77" s="173"/>
      <c r="U77" s="173"/>
      <c r="V77" s="173"/>
      <c r="W77" s="173"/>
      <c r="X77" s="173"/>
      <c r="Y77" s="173"/>
      <c r="Z77" s="22"/>
      <c r="AA77" s="173"/>
      <c r="AB77" s="57"/>
      <c r="AC77" s="173"/>
      <c r="AD77" s="173"/>
      <c r="AE77" s="173"/>
      <c r="AF77" s="173"/>
      <c r="AG77" s="173"/>
      <c r="AH77" s="22"/>
      <c r="AI77" s="27">
        <f t="shared" si="14"/>
        <v>0</v>
      </c>
    </row>
    <row r="78" spans="1:45" ht="18" customHeight="1" thickTop="1" thickBot="1" x14ac:dyDescent="0.3">
      <c r="A78" s="174" t="str">
        <f t="shared" si="13"/>
        <v xml:space="preserve">Préparation des commandes </v>
      </c>
      <c r="B78" s="177"/>
      <c r="C78" s="177"/>
      <c r="D78" s="177"/>
      <c r="E78" s="177"/>
      <c r="F78" s="177"/>
      <c r="G78" s="177"/>
      <c r="H78" s="22"/>
      <c r="I78" s="177"/>
      <c r="J78" s="177"/>
      <c r="K78" s="177"/>
      <c r="L78" s="173"/>
      <c r="M78" s="173"/>
      <c r="N78" s="173"/>
      <c r="O78" s="173"/>
      <c r="P78" s="173"/>
      <c r="Q78" s="173"/>
      <c r="R78" s="173"/>
      <c r="S78" s="173"/>
      <c r="T78" s="173"/>
      <c r="U78" s="173"/>
      <c r="V78" s="173"/>
      <c r="W78" s="173"/>
      <c r="X78" s="173"/>
      <c r="Y78" s="173"/>
      <c r="Z78" s="22"/>
      <c r="AA78" s="173"/>
      <c r="AB78" s="57"/>
      <c r="AC78" s="173"/>
      <c r="AD78" s="173"/>
      <c r="AE78" s="173"/>
      <c r="AF78" s="173"/>
      <c r="AG78" s="173"/>
      <c r="AH78" s="22"/>
      <c r="AI78" s="27">
        <f t="shared" si="14"/>
        <v>0</v>
      </c>
      <c r="AO78" s="15"/>
      <c r="AP78" s="15"/>
      <c r="AQ78" s="15"/>
      <c r="AR78" s="15"/>
      <c r="AS78" s="15"/>
    </row>
    <row r="79" spans="1:45" ht="17.25" customHeight="1" thickTop="1" thickBot="1" x14ac:dyDescent="0.3">
      <c r="A79" s="174" t="str">
        <f t="shared" si="13"/>
        <v xml:space="preserve">Organisation des livraisons </v>
      </c>
      <c r="B79" s="177"/>
      <c r="C79" s="177"/>
      <c r="D79" s="177"/>
      <c r="E79" s="177"/>
      <c r="F79" s="177"/>
      <c r="G79" s="177"/>
      <c r="H79" s="22"/>
      <c r="I79" s="177"/>
      <c r="J79" s="177"/>
      <c r="K79" s="177"/>
      <c r="L79" s="173"/>
      <c r="M79" s="173"/>
      <c r="N79" s="173"/>
      <c r="O79" s="173"/>
      <c r="P79" s="173"/>
      <c r="Q79" s="173"/>
      <c r="R79" s="173"/>
      <c r="S79" s="173"/>
      <c r="T79" s="173"/>
      <c r="U79" s="173"/>
      <c r="V79" s="173"/>
      <c r="W79" s="173"/>
      <c r="X79" s="173"/>
      <c r="Y79" s="173"/>
      <c r="Z79" s="22"/>
      <c r="AA79" s="173"/>
      <c r="AB79" s="57"/>
      <c r="AC79" s="173"/>
      <c r="AD79" s="173"/>
      <c r="AE79" s="173"/>
      <c r="AF79" s="173"/>
      <c r="AG79" s="173"/>
      <c r="AH79" s="22"/>
      <c r="AI79" s="27">
        <f t="shared" si="14"/>
        <v>0</v>
      </c>
      <c r="AO79" s="15"/>
      <c r="AP79" s="15"/>
      <c r="AQ79" s="15"/>
      <c r="AR79" s="15"/>
      <c r="AS79" s="15"/>
    </row>
    <row r="80" spans="1:45" ht="20.25" customHeight="1" thickTop="1" thickBot="1" x14ac:dyDescent="0.3">
      <c r="A80" s="174" t="str">
        <f t="shared" si="13"/>
        <v xml:space="preserve">Organisation des marchés </v>
      </c>
      <c r="B80" s="177"/>
      <c r="C80" s="177"/>
      <c r="D80" s="177"/>
      <c r="E80" s="177"/>
      <c r="F80" s="177"/>
      <c r="G80" s="177"/>
      <c r="H80" s="22"/>
      <c r="I80" s="177"/>
      <c r="J80" s="177"/>
      <c r="K80" s="177"/>
      <c r="L80" s="173"/>
      <c r="M80" s="173"/>
      <c r="N80" s="173"/>
      <c r="O80" s="173"/>
      <c r="P80" s="173"/>
      <c r="Q80" s="173"/>
      <c r="R80" s="173"/>
      <c r="S80" s="173"/>
      <c r="T80" s="173"/>
      <c r="U80" s="173"/>
      <c r="V80" s="173"/>
      <c r="W80" s="173"/>
      <c r="X80" s="173"/>
      <c r="Y80" s="173"/>
      <c r="Z80" s="22"/>
      <c r="AA80" s="173"/>
      <c r="AB80" s="57"/>
      <c r="AC80" s="173"/>
      <c r="AD80" s="173"/>
      <c r="AE80" s="173"/>
      <c r="AF80" s="173"/>
      <c r="AG80" s="173"/>
      <c r="AH80" s="22"/>
      <c r="AI80" s="27">
        <f t="shared" si="14"/>
        <v>0</v>
      </c>
      <c r="AO80" s="15"/>
      <c r="AP80" s="15"/>
      <c r="AQ80" s="15"/>
      <c r="AR80" s="15"/>
      <c r="AS80" s="15"/>
    </row>
    <row r="81" spans="1:45" ht="18" customHeight="1" thickTop="1" thickBot="1" x14ac:dyDescent="0.3">
      <c r="A81" s="174" t="str">
        <f t="shared" si="13"/>
        <v>Temps passé à livrer</v>
      </c>
      <c r="B81" s="177"/>
      <c r="C81" s="177"/>
      <c r="D81" s="177"/>
      <c r="E81" s="177"/>
      <c r="F81" s="177"/>
      <c r="G81" s="177"/>
      <c r="H81" s="22"/>
      <c r="I81" s="177"/>
      <c r="J81" s="177"/>
      <c r="K81" s="177"/>
      <c r="L81" s="173"/>
      <c r="M81" s="173"/>
      <c r="N81" s="173"/>
      <c r="O81" s="173"/>
      <c r="P81" s="173"/>
      <c r="Q81" s="173"/>
      <c r="R81" s="173"/>
      <c r="S81" s="173"/>
      <c r="T81" s="173"/>
      <c r="U81" s="173"/>
      <c r="V81" s="173"/>
      <c r="W81" s="173"/>
      <c r="X81" s="173"/>
      <c r="Y81" s="173"/>
      <c r="Z81" s="22"/>
      <c r="AA81" s="173"/>
      <c r="AB81" s="57"/>
      <c r="AC81" s="173"/>
      <c r="AD81" s="173"/>
      <c r="AE81" s="173"/>
      <c r="AF81" s="173"/>
      <c r="AG81" s="173"/>
      <c r="AH81" s="22"/>
      <c r="AI81" s="27">
        <f t="shared" si="14"/>
        <v>0</v>
      </c>
      <c r="AO81" s="15"/>
      <c r="AP81" s="15"/>
      <c r="AQ81" s="15"/>
      <c r="AR81" s="15"/>
      <c r="AS81" s="15"/>
    </row>
    <row r="82" spans="1:45" ht="18" customHeight="1" thickTop="1" thickBot="1" x14ac:dyDescent="0.3">
      <c r="A82" s="174" t="str">
        <f t="shared" si="13"/>
        <v xml:space="preserve">Temps passé sur les marchés </v>
      </c>
      <c r="B82" s="177"/>
      <c r="C82" s="177"/>
      <c r="D82" s="177"/>
      <c r="E82" s="177"/>
      <c r="F82" s="177"/>
      <c r="G82" s="177"/>
      <c r="H82" s="22"/>
      <c r="I82" s="177"/>
      <c r="J82" s="177"/>
      <c r="K82" s="177"/>
      <c r="L82" s="173"/>
      <c r="M82" s="173"/>
      <c r="N82" s="173"/>
      <c r="O82" s="173"/>
      <c r="P82" s="173"/>
      <c r="Q82" s="173"/>
      <c r="R82" s="173"/>
      <c r="S82" s="173"/>
      <c r="T82" s="173"/>
      <c r="U82" s="173"/>
      <c r="V82" s="173"/>
      <c r="W82" s="173"/>
      <c r="X82" s="173"/>
      <c r="Y82" s="173"/>
      <c r="Z82" s="22"/>
      <c r="AA82" s="173"/>
      <c r="AB82" s="57"/>
      <c r="AC82" s="173"/>
      <c r="AD82" s="173"/>
      <c r="AE82" s="173"/>
      <c r="AF82" s="173"/>
      <c r="AG82" s="173"/>
      <c r="AH82" s="22"/>
      <c r="AI82" s="27">
        <f t="shared" si="14"/>
        <v>0</v>
      </c>
      <c r="AO82" s="15"/>
      <c r="AP82" s="15"/>
      <c r="AQ82" s="15"/>
      <c r="AR82" s="15"/>
      <c r="AS82" s="15"/>
    </row>
    <row r="83" spans="1:45" ht="18" customHeight="1" thickTop="1" thickBot="1" x14ac:dyDescent="0.3">
      <c r="A83" s="174" t="str">
        <f t="shared" si="13"/>
        <v>Gestion de la caisse</v>
      </c>
      <c r="B83" s="177"/>
      <c r="C83" s="177"/>
      <c r="D83" s="177"/>
      <c r="E83" s="177"/>
      <c r="F83" s="177"/>
      <c r="G83" s="177"/>
      <c r="H83" s="22"/>
      <c r="I83" s="177"/>
      <c r="J83" s="177"/>
      <c r="K83" s="177"/>
      <c r="L83" s="173"/>
      <c r="M83" s="173"/>
      <c r="N83" s="173"/>
      <c r="O83" s="173"/>
      <c r="P83" s="173"/>
      <c r="Q83" s="173"/>
      <c r="R83" s="173"/>
      <c r="S83" s="173"/>
      <c r="T83" s="173"/>
      <c r="U83" s="173"/>
      <c r="V83" s="173"/>
      <c r="W83" s="173"/>
      <c r="X83" s="173"/>
      <c r="Y83" s="173"/>
      <c r="Z83" s="22"/>
      <c r="AA83" s="173"/>
      <c r="AB83" s="57"/>
      <c r="AC83" s="173"/>
      <c r="AD83" s="173"/>
      <c r="AE83" s="173"/>
      <c r="AF83" s="173"/>
      <c r="AG83" s="173"/>
      <c r="AH83" s="22"/>
      <c r="AI83" s="27">
        <f t="shared" si="14"/>
        <v>0</v>
      </c>
      <c r="AO83" s="15"/>
      <c r="AP83" s="15"/>
      <c r="AQ83" s="15"/>
      <c r="AR83" s="15"/>
      <c r="AS83" s="15"/>
    </row>
    <row r="84" spans="1:45" ht="18" customHeight="1" thickTop="1" thickBot="1" x14ac:dyDescent="0.3">
      <c r="A84" s="174" t="str">
        <f t="shared" si="13"/>
        <v>Edition de bons de livraisons et factures</v>
      </c>
      <c r="B84" s="177"/>
      <c r="C84" s="177"/>
      <c r="D84" s="177"/>
      <c r="E84" s="177"/>
      <c r="F84" s="177"/>
      <c r="G84" s="177"/>
      <c r="H84" s="22"/>
      <c r="I84" s="177"/>
      <c r="J84" s="177"/>
      <c r="K84" s="177"/>
      <c r="L84" s="173"/>
      <c r="M84" s="173"/>
      <c r="N84" s="173"/>
      <c r="O84" s="173"/>
      <c r="P84" s="173"/>
      <c r="Q84" s="173"/>
      <c r="R84" s="173"/>
      <c r="S84" s="173"/>
      <c r="T84" s="173"/>
      <c r="U84" s="173"/>
      <c r="V84" s="173"/>
      <c r="W84" s="173"/>
      <c r="X84" s="173"/>
      <c r="Y84" s="173"/>
      <c r="Z84" s="22"/>
      <c r="AA84" s="173"/>
      <c r="AB84" s="57"/>
      <c r="AC84" s="173"/>
      <c r="AD84" s="173"/>
      <c r="AE84" s="173"/>
      <c r="AF84" s="173"/>
      <c r="AG84" s="173"/>
      <c r="AH84" s="22"/>
      <c r="AI84" s="27">
        <f t="shared" si="14"/>
        <v>0</v>
      </c>
      <c r="AO84" s="15"/>
      <c r="AP84" s="15"/>
      <c r="AQ84" s="15"/>
      <c r="AR84" s="15"/>
      <c r="AS84" s="15"/>
    </row>
    <row r="85" spans="1:45" ht="24.75" customHeight="1" thickTop="1" thickBot="1" x14ac:dyDescent="0.3">
      <c r="A85" s="174" t="str">
        <f t="shared" si="13"/>
        <v xml:space="preserve">Temps de chargement, déchargement du camion + nettoyage </v>
      </c>
      <c r="B85" s="177"/>
      <c r="C85" s="177"/>
      <c r="D85" s="177"/>
      <c r="E85" s="177"/>
      <c r="F85" s="177"/>
      <c r="G85" s="177"/>
      <c r="H85" s="22"/>
      <c r="I85" s="177"/>
      <c r="J85" s="177"/>
      <c r="K85" s="177"/>
      <c r="L85" s="173"/>
      <c r="M85" s="173"/>
      <c r="N85" s="173"/>
      <c r="O85" s="173"/>
      <c r="P85" s="173"/>
      <c r="Q85" s="173"/>
      <c r="R85" s="173"/>
      <c r="S85" s="173"/>
      <c r="T85" s="173"/>
      <c r="U85" s="173"/>
      <c r="V85" s="173"/>
      <c r="W85" s="173"/>
      <c r="X85" s="173"/>
      <c r="Y85" s="173"/>
      <c r="Z85" s="22"/>
      <c r="AA85" s="173"/>
      <c r="AB85" s="57"/>
      <c r="AC85" s="173"/>
      <c r="AD85" s="173"/>
      <c r="AE85" s="173"/>
      <c r="AF85" s="173"/>
      <c r="AG85" s="173"/>
      <c r="AH85" s="22"/>
      <c r="AI85" s="27">
        <f t="shared" si="14"/>
        <v>0</v>
      </c>
      <c r="AO85" s="15"/>
      <c r="AP85" s="15"/>
      <c r="AQ85" s="15"/>
      <c r="AR85" s="15"/>
      <c r="AS85" s="15"/>
    </row>
    <row r="86" spans="1:45" ht="24.75" customHeight="1" thickTop="1" thickBot="1" x14ac:dyDescent="0.3">
      <c r="A86" s="174" t="str">
        <f t="shared" si="13"/>
        <v xml:space="preserve">Démarchage des clients, prospects </v>
      </c>
      <c r="B86" s="177"/>
      <c r="C86" s="177"/>
      <c r="D86" s="177"/>
      <c r="E86" s="177"/>
      <c r="F86" s="177"/>
      <c r="G86" s="177"/>
      <c r="H86" s="22"/>
      <c r="I86" s="177"/>
      <c r="J86" s="177"/>
      <c r="K86" s="177"/>
      <c r="L86" s="173"/>
      <c r="M86" s="173"/>
      <c r="N86" s="173"/>
      <c r="O86" s="173"/>
      <c r="P86" s="173"/>
      <c r="Q86" s="173"/>
      <c r="R86" s="173"/>
      <c r="S86" s="173"/>
      <c r="T86" s="173"/>
      <c r="U86" s="173"/>
      <c r="V86" s="173"/>
      <c r="W86" s="173"/>
      <c r="X86" s="173"/>
      <c r="Y86" s="173"/>
      <c r="Z86" s="22"/>
      <c r="AA86" s="173"/>
      <c r="AB86" s="57"/>
      <c r="AC86" s="173"/>
      <c r="AD86" s="173"/>
      <c r="AE86" s="173"/>
      <c r="AF86" s="173"/>
      <c r="AG86" s="173"/>
      <c r="AH86" s="22"/>
      <c r="AI86" s="27">
        <f t="shared" si="14"/>
        <v>0</v>
      </c>
      <c r="AO86" s="15"/>
      <c r="AP86" s="15"/>
      <c r="AQ86" s="15"/>
      <c r="AR86" s="15"/>
      <c r="AS86" s="15"/>
    </row>
    <row r="87" spans="1:45" ht="24.75" customHeight="1" thickTop="1" thickBot="1" x14ac:dyDescent="0.3">
      <c r="A87" s="174" t="str">
        <f t="shared" si="13"/>
        <v>gestion des stocks</v>
      </c>
      <c r="B87" s="177"/>
      <c r="C87" s="177"/>
      <c r="D87" s="177"/>
      <c r="E87" s="177"/>
      <c r="F87" s="177"/>
      <c r="G87" s="177"/>
      <c r="H87" s="22"/>
      <c r="I87" s="177"/>
      <c r="J87" s="177"/>
      <c r="K87" s="177"/>
      <c r="L87" s="173"/>
      <c r="M87" s="173"/>
      <c r="N87" s="173"/>
      <c r="O87" s="173"/>
      <c r="P87" s="173"/>
      <c r="Q87" s="173"/>
      <c r="R87" s="173"/>
      <c r="S87" s="173"/>
      <c r="T87" s="173"/>
      <c r="U87" s="173"/>
      <c r="V87" s="173"/>
      <c r="W87" s="173"/>
      <c r="X87" s="173"/>
      <c r="Y87" s="173"/>
      <c r="Z87" s="22"/>
      <c r="AA87" s="173"/>
      <c r="AB87" s="57"/>
      <c r="AC87" s="173"/>
      <c r="AD87" s="173"/>
      <c r="AE87" s="173"/>
      <c r="AF87" s="173"/>
      <c r="AG87" s="173"/>
      <c r="AH87" s="22"/>
      <c r="AI87" s="27">
        <f t="shared" si="14"/>
        <v>0</v>
      </c>
      <c r="AO87" s="15"/>
      <c r="AP87" s="15"/>
      <c r="AQ87" s="15"/>
      <c r="AR87" s="15"/>
      <c r="AS87" s="15"/>
    </row>
    <row r="88" spans="1:45" ht="18" customHeight="1" thickTop="1" thickBot="1" x14ac:dyDescent="0.3">
      <c r="A88" s="174"/>
      <c r="B88" s="177"/>
      <c r="C88" s="177"/>
      <c r="D88" s="177"/>
      <c r="E88" s="177"/>
      <c r="F88" s="177"/>
      <c r="G88" s="177"/>
      <c r="H88" s="22"/>
      <c r="I88" s="177"/>
      <c r="J88" s="177"/>
      <c r="K88" s="177"/>
      <c r="L88" s="173"/>
      <c r="M88" s="173"/>
      <c r="N88" s="173"/>
      <c r="O88" s="173"/>
      <c r="P88" s="173"/>
      <c r="Q88" s="173"/>
      <c r="R88" s="173"/>
      <c r="S88" s="173"/>
      <c r="T88" s="173"/>
      <c r="U88" s="173"/>
      <c r="V88" s="173"/>
      <c r="W88" s="173"/>
      <c r="X88" s="173"/>
      <c r="Y88" s="173"/>
      <c r="Z88" s="22"/>
      <c r="AA88" s="173"/>
      <c r="AB88" s="57"/>
      <c r="AC88" s="173"/>
      <c r="AD88" s="173"/>
      <c r="AE88" s="173"/>
      <c r="AF88" s="173"/>
      <c r="AG88" s="173"/>
      <c r="AH88" s="22"/>
      <c r="AI88" s="27">
        <f t="shared" si="14"/>
        <v>0</v>
      </c>
      <c r="AO88" s="15"/>
      <c r="AP88" s="15"/>
      <c r="AQ88" s="15"/>
      <c r="AR88" s="15"/>
      <c r="AS88" s="15"/>
    </row>
    <row r="89" spans="1:45" ht="30" customHeight="1" thickTop="1" thickBot="1" x14ac:dyDescent="0.3">
      <c r="A89" s="157" t="str">
        <f t="shared" si="13"/>
        <v>Gestion administrative (compta et gestion du personnel)</v>
      </c>
      <c r="B89" s="177"/>
      <c r="C89" s="177"/>
      <c r="D89" s="177"/>
      <c r="E89" s="177"/>
      <c r="F89" s="177"/>
      <c r="G89" s="177"/>
      <c r="H89" s="22"/>
      <c r="I89" s="177"/>
      <c r="J89" s="177"/>
      <c r="K89" s="177"/>
      <c r="L89" s="173"/>
      <c r="M89" s="173"/>
      <c r="N89" s="173"/>
      <c r="O89" s="173"/>
      <c r="P89" s="173"/>
      <c r="Q89" s="173"/>
      <c r="R89" s="173"/>
      <c r="S89" s="173"/>
      <c r="T89" s="173"/>
      <c r="U89" s="173"/>
      <c r="V89" s="173"/>
      <c r="W89" s="173"/>
      <c r="X89" s="173"/>
      <c r="Y89" s="173"/>
      <c r="Z89" s="22"/>
      <c r="AA89" s="173"/>
      <c r="AB89" s="57"/>
      <c r="AC89" s="173"/>
      <c r="AD89" s="173"/>
      <c r="AE89" s="173"/>
      <c r="AF89" s="173"/>
      <c r="AG89" s="173"/>
      <c r="AH89" s="22"/>
      <c r="AI89" s="27"/>
      <c r="AO89" s="15"/>
      <c r="AP89" s="15"/>
      <c r="AQ89" s="15"/>
      <c r="AR89" s="15"/>
      <c r="AS89" s="15"/>
    </row>
    <row r="90" spans="1:45" ht="16.5" thickTop="1" thickBot="1" x14ac:dyDescent="0.3">
      <c r="A90" s="37" t="s">
        <v>89</v>
      </c>
      <c r="B90" s="27">
        <f t="shared" ref="B90:G90" si="18">SUM(B68:B89)</f>
        <v>0</v>
      </c>
      <c r="C90" s="27">
        <f t="shared" si="18"/>
        <v>0</v>
      </c>
      <c r="D90" s="27">
        <f t="shared" si="18"/>
        <v>0</v>
      </c>
      <c r="E90" s="27">
        <f t="shared" si="18"/>
        <v>0</v>
      </c>
      <c r="F90" s="27">
        <f t="shared" si="18"/>
        <v>0</v>
      </c>
      <c r="G90" s="27">
        <f t="shared" si="18"/>
        <v>0</v>
      </c>
      <c r="H90" s="24"/>
      <c r="I90" s="27">
        <f t="shared" ref="I90:Y90" si="19">SUM(I68:I89)</f>
        <v>0</v>
      </c>
      <c r="J90" s="27">
        <f t="shared" si="19"/>
        <v>0</v>
      </c>
      <c r="K90" s="166">
        <f t="shared" si="19"/>
        <v>0</v>
      </c>
      <c r="L90" s="166">
        <f t="shared" si="19"/>
        <v>0</v>
      </c>
      <c r="M90" s="166">
        <f t="shared" si="19"/>
        <v>0</v>
      </c>
      <c r="N90" s="166">
        <f t="shared" si="19"/>
        <v>0</v>
      </c>
      <c r="O90" s="166">
        <f t="shared" si="19"/>
        <v>0</v>
      </c>
      <c r="P90" s="166">
        <f t="shared" si="19"/>
        <v>0</v>
      </c>
      <c r="Q90" s="166">
        <f t="shared" si="19"/>
        <v>0</v>
      </c>
      <c r="R90" s="166">
        <f t="shared" si="19"/>
        <v>0</v>
      </c>
      <c r="S90" s="166">
        <f t="shared" si="19"/>
        <v>0</v>
      </c>
      <c r="T90" s="166">
        <f t="shared" si="19"/>
        <v>0</v>
      </c>
      <c r="U90" s="166">
        <f t="shared" si="19"/>
        <v>0</v>
      </c>
      <c r="V90" s="166">
        <f t="shared" si="19"/>
        <v>0</v>
      </c>
      <c r="W90" s="166">
        <f t="shared" si="19"/>
        <v>0</v>
      </c>
      <c r="X90" s="166">
        <f t="shared" si="19"/>
        <v>0</v>
      </c>
      <c r="Y90" s="166">
        <f t="shared" si="19"/>
        <v>0</v>
      </c>
      <c r="Z90" s="22"/>
      <c r="AA90" s="27">
        <f>SUM(AA68:AA89)</f>
        <v>0</v>
      </c>
      <c r="AB90" s="58"/>
      <c r="AC90" s="27">
        <f>SUM(AC68:AC89)</f>
        <v>0</v>
      </c>
      <c r="AD90" s="166">
        <f>SUM(AD68:AD89)</f>
        <v>0</v>
      </c>
      <c r="AE90" s="166">
        <f>SUM(AE68:AE89)</f>
        <v>0</v>
      </c>
      <c r="AF90" s="166">
        <f>SUM(AF68:AF89)</f>
        <v>0</v>
      </c>
      <c r="AG90" s="166">
        <f>SUM(AG68:AG89)</f>
        <v>0</v>
      </c>
      <c r="AH90" s="24"/>
      <c r="AI90" s="27">
        <f t="shared" si="14"/>
        <v>0</v>
      </c>
    </row>
    <row r="91" spans="1:45" x14ac:dyDescent="0.25">
      <c r="A91" s="232"/>
      <c r="B91" s="24"/>
      <c r="C91" s="24"/>
      <c r="D91" s="24"/>
      <c r="E91" s="24"/>
      <c r="F91" s="24"/>
      <c r="G91" s="24"/>
      <c r="H91" s="24"/>
      <c r="I91" s="24"/>
      <c r="J91" s="24"/>
      <c r="K91" s="24"/>
      <c r="L91" s="24"/>
      <c r="M91" s="24"/>
      <c r="N91" s="24"/>
      <c r="O91" s="24"/>
      <c r="P91" s="24"/>
      <c r="Q91" s="24"/>
      <c r="R91" s="24"/>
      <c r="S91" s="24"/>
      <c r="T91" s="24"/>
      <c r="U91" s="24"/>
      <c r="V91" s="24"/>
      <c r="W91" s="24"/>
      <c r="X91" s="24"/>
      <c r="Y91" s="24"/>
      <c r="Z91" s="22"/>
      <c r="AA91" s="24"/>
      <c r="AB91" s="58"/>
      <c r="AC91" s="24"/>
      <c r="AD91" s="24"/>
      <c r="AE91" s="24"/>
      <c r="AF91" s="24"/>
      <c r="AG91" s="24"/>
      <c r="AH91" s="24"/>
      <c r="AI91" s="24"/>
    </row>
    <row r="92" spans="1:45" ht="15.75" thickBot="1" x14ac:dyDescent="0.3">
      <c r="A92" s="16"/>
      <c r="B92" s="38"/>
      <c r="C92" s="38"/>
      <c r="D92" s="38"/>
      <c r="E92" s="38"/>
      <c r="F92" s="38"/>
      <c r="G92" s="38"/>
      <c r="H92" s="15"/>
      <c r="I92" s="38"/>
      <c r="J92" s="38"/>
      <c r="K92" s="38"/>
      <c r="L92" s="15"/>
      <c r="M92" s="15"/>
      <c r="N92" s="15"/>
      <c r="O92" s="15"/>
      <c r="P92" s="15"/>
      <c r="Q92" s="15"/>
      <c r="R92" s="15"/>
      <c r="S92" s="15"/>
      <c r="T92" s="15"/>
      <c r="U92" s="15"/>
      <c r="V92" s="15"/>
      <c r="W92" s="15"/>
      <c r="X92" s="15"/>
      <c r="Y92" s="15"/>
      <c r="Z92" s="15"/>
      <c r="AA92" s="38"/>
      <c r="AB92" s="54"/>
      <c r="AC92" s="38"/>
      <c r="AD92" s="15"/>
      <c r="AE92" s="15"/>
      <c r="AF92" s="15"/>
      <c r="AG92" s="15"/>
      <c r="AH92" s="15"/>
      <c r="AI92" s="15"/>
    </row>
    <row r="93" spans="1:45" ht="49.5" thickTop="1" thickBot="1" x14ac:dyDescent="0.3">
      <c r="A93" s="39" t="s">
        <v>90</v>
      </c>
      <c r="B93" s="27">
        <f t="shared" ref="B93:G93" si="20">$G$41</f>
        <v>0</v>
      </c>
      <c r="C93" s="27">
        <f t="shared" si="20"/>
        <v>0</v>
      </c>
      <c r="D93" s="27">
        <f t="shared" si="20"/>
        <v>0</v>
      </c>
      <c r="E93" s="27">
        <f t="shared" si="20"/>
        <v>0</v>
      </c>
      <c r="F93" s="27">
        <f t="shared" si="20"/>
        <v>0</v>
      </c>
      <c r="G93" s="27">
        <f t="shared" si="20"/>
        <v>0</v>
      </c>
      <c r="H93" s="24"/>
      <c r="I93" s="27" t="str">
        <f>$I$41</f>
        <v>Hervé-Marie</v>
      </c>
      <c r="J93" s="27" t="str">
        <f>$J$41</f>
        <v xml:space="preserve">Pierre V. </v>
      </c>
      <c r="K93" s="27" t="str">
        <f t="shared" ref="K93:Y93" si="21">K67</f>
        <v>Pierre-Mick</v>
      </c>
      <c r="L93" s="165" t="str">
        <f t="shared" si="21"/>
        <v>Fabrice</v>
      </c>
      <c r="M93" s="165">
        <f t="shared" si="21"/>
        <v>0</v>
      </c>
      <c r="N93" s="165" t="str">
        <f t="shared" si="21"/>
        <v>Christelle</v>
      </c>
      <c r="O93" s="165">
        <f t="shared" si="21"/>
        <v>0</v>
      </c>
      <c r="P93" s="165" t="str">
        <f t="shared" si="21"/>
        <v>Paul B.</v>
      </c>
      <c r="Q93" s="165" t="str">
        <f t="shared" si="21"/>
        <v xml:space="preserve">Paul F. </v>
      </c>
      <c r="R93" s="165" t="str">
        <f t="shared" si="21"/>
        <v>Alan Louis</v>
      </c>
      <c r="S93" s="165" t="str">
        <f t="shared" si="21"/>
        <v xml:space="preserve">Adrien </v>
      </c>
      <c r="T93" s="165">
        <f t="shared" si="21"/>
        <v>0</v>
      </c>
      <c r="U93" s="165" t="str">
        <f t="shared" si="21"/>
        <v>Valentin</v>
      </c>
      <c r="V93" s="165" t="str">
        <f t="shared" si="21"/>
        <v xml:space="preserve">Mathilde </v>
      </c>
      <c r="W93" s="165" t="str">
        <f t="shared" si="21"/>
        <v>Paul R.</v>
      </c>
      <c r="X93" s="165" t="str">
        <f t="shared" si="21"/>
        <v>Jean-Marc</v>
      </c>
      <c r="Y93" s="165" t="str">
        <f t="shared" si="21"/>
        <v xml:space="preserve">Claude </v>
      </c>
      <c r="Z93" s="24"/>
      <c r="AA93" s="27">
        <f>$AA$41</f>
        <v>0</v>
      </c>
      <c r="AB93" s="58"/>
      <c r="AC93" s="27">
        <f>$AA$41</f>
        <v>0</v>
      </c>
      <c r="AD93" s="27">
        <f>$AA$41</f>
        <v>0</v>
      </c>
      <c r="AE93" s="27">
        <f>$AA$41</f>
        <v>0</v>
      </c>
      <c r="AF93" s="27">
        <f>$AA$41</f>
        <v>0</v>
      </c>
      <c r="AG93" s="27">
        <f>$AA$41</f>
        <v>0</v>
      </c>
      <c r="AH93" s="24"/>
      <c r="AI93" s="25" t="str">
        <f>AI41</f>
        <v>Total /activité par jour hors sous traitance</v>
      </c>
    </row>
    <row r="94" spans="1:45" ht="16.5" thickTop="1" thickBot="1" x14ac:dyDescent="0.3">
      <c r="A94" s="176" t="str">
        <f>A42</f>
        <v>Elevage</v>
      </c>
      <c r="B94" s="26"/>
      <c r="C94" s="26"/>
      <c r="D94" s="26"/>
      <c r="E94" s="26"/>
      <c r="F94" s="26"/>
      <c r="G94" s="26"/>
      <c r="H94" s="22"/>
      <c r="I94" s="26"/>
      <c r="J94" s="26"/>
      <c r="K94" s="26"/>
      <c r="L94" s="26"/>
      <c r="M94" s="26"/>
      <c r="N94" s="26"/>
      <c r="O94" s="26"/>
      <c r="P94" s="26"/>
      <c r="Q94" s="26"/>
      <c r="R94" s="26"/>
      <c r="S94" s="26"/>
      <c r="T94" s="26"/>
      <c r="U94" s="26"/>
      <c r="V94" s="26"/>
      <c r="W94" s="26"/>
      <c r="X94" s="26"/>
      <c r="Y94" s="26"/>
      <c r="Z94" s="22"/>
      <c r="AA94" s="26"/>
      <c r="AB94" s="57"/>
      <c r="AC94" s="26"/>
      <c r="AD94" s="26"/>
      <c r="AE94" s="26"/>
      <c r="AF94" s="26"/>
      <c r="AG94" s="26"/>
      <c r="AH94" s="22"/>
      <c r="AI94" s="27">
        <f>SUM(G94:AG94)</f>
        <v>0</v>
      </c>
    </row>
    <row r="95" spans="1:45" ht="30.6" customHeight="1" thickTop="1" thickBot="1" x14ac:dyDescent="0.3">
      <c r="A95" s="176" t="str">
        <f t="shared" ref="A95:A115" si="22">A43</f>
        <v>Transport abattoir et atelier découpe</v>
      </c>
      <c r="B95" s="26"/>
      <c r="C95" s="26"/>
      <c r="D95" s="26"/>
      <c r="E95" s="26"/>
      <c r="F95" s="26"/>
      <c r="G95" s="26"/>
      <c r="H95" s="22"/>
      <c r="I95" s="26"/>
      <c r="J95" s="26"/>
      <c r="K95" s="26"/>
      <c r="L95" s="26"/>
      <c r="M95" s="26"/>
      <c r="N95" s="26"/>
      <c r="O95" s="26"/>
      <c r="P95" s="26"/>
      <c r="Q95" s="26"/>
      <c r="R95" s="26"/>
      <c r="S95" s="26"/>
      <c r="T95" s="26"/>
      <c r="U95" s="26"/>
      <c r="V95" s="26"/>
      <c r="W95" s="26"/>
      <c r="X95" s="26"/>
      <c r="Y95" s="26"/>
      <c r="Z95" s="22"/>
      <c r="AA95" s="26"/>
      <c r="AB95" s="57"/>
      <c r="AC95" s="26"/>
      <c r="AD95" s="26"/>
      <c r="AE95" s="26"/>
      <c r="AF95" s="26"/>
      <c r="AG95" s="26"/>
      <c r="AH95" s="22"/>
      <c r="AI95" s="27">
        <f t="shared" ref="AI95:AI141" si="23">SUM(G95:AG95)</f>
        <v>0</v>
      </c>
    </row>
    <row r="96" spans="1:45" ht="16.5" thickTop="1" thickBot="1" x14ac:dyDescent="0.3">
      <c r="A96" s="176" t="str">
        <f t="shared" si="22"/>
        <v>Découpe transformation, dont  :</v>
      </c>
      <c r="B96" s="26">
        <f t="shared" ref="B96:G96" si="24">SUM(B97:B101)</f>
        <v>0</v>
      </c>
      <c r="C96" s="26">
        <f t="shared" si="24"/>
        <v>0</v>
      </c>
      <c r="D96" s="26">
        <f t="shared" si="24"/>
        <v>0</v>
      </c>
      <c r="E96" s="26">
        <f t="shared" si="24"/>
        <v>0</v>
      </c>
      <c r="F96" s="26">
        <f t="shared" si="24"/>
        <v>0</v>
      </c>
      <c r="G96" s="26">
        <f t="shared" si="24"/>
        <v>0</v>
      </c>
      <c r="H96" s="22"/>
      <c r="I96" s="26">
        <f>SUM(I97:I101)</f>
        <v>0</v>
      </c>
      <c r="J96" s="26">
        <f t="shared" ref="J96:Y96" si="25">SUM(J97:J101)</f>
        <v>0</v>
      </c>
      <c r="K96" s="26">
        <f t="shared" si="25"/>
        <v>0</v>
      </c>
      <c r="L96" s="26">
        <f t="shared" si="25"/>
        <v>0</v>
      </c>
      <c r="M96" s="26">
        <f t="shared" si="25"/>
        <v>0</v>
      </c>
      <c r="N96" s="26">
        <f t="shared" si="25"/>
        <v>0</v>
      </c>
      <c r="O96" s="26">
        <f t="shared" si="25"/>
        <v>0</v>
      </c>
      <c r="P96" s="26">
        <f t="shared" si="25"/>
        <v>0</v>
      </c>
      <c r="Q96" s="26">
        <f t="shared" si="25"/>
        <v>0</v>
      </c>
      <c r="R96" s="26">
        <f t="shared" si="25"/>
        <v>0</v>
      </c>
      <c r="S96" s="26">
        <f t="shared" si="25"/>
        <v>0</v>
      </c>
      <c r="T96" s="26">
        <f t="shared" si="25"/>
        <v>0</v>
      </c>
      <c r="U96" s="26">
        <f t="shared" si="25"/>
        <v>0</v>
      </c>
      <c r="V96" s="26">
        <f t="shared" si="25"/>
        <v>0</v>
      </c>
      <c r="W96" s="26">
        <f t="shared" si="25"/>
        <v>0</v>
      </c>
      <c r="X96" s="26">
        <f t="shared" si="25"/>
        <v>0</v>
      </c>
      <c r="Y96" s="26">
        <f t="shared" si="25"/>
        <v>0</v>
      </c>
      <c r="Z96" s="22"/>
      <c r="AA96" s="26"/>
      <c r="AB96" s="57"/>
      <c r="AC96" s="26"/>
      <c r="AD96" s="26"/>
      <c r="AE96" s="26"/>
      <c r="AF96" s="26"/>
      <c r="AG96" s="26"/>
      <c r="AH96" s="22"/>
      <c r="AI96" s="27">
        <f t="shared" si="23"/>
        <v>0</v>
      </c>
    </row>
    <row r="97" spans="1:45" ht="16.5" thickTop="1" thickBot="1" x14ac:dyDescent="0.3">
      <c r="A97" s="174" t="str">
        <f t="shared" si="22"/>
        <v>Nettoyage</v>
      </c>
      <c r="B97" s="173"/>
      <c r="C97" s="173"/>
      <c r="D97" s="173"/>
      <c r="E97" s="173"/>
      <c r="F97" s="173"/>
      <c r="G97" s="173"/>
      <c r="H97" s="22"/>
      <c r="I97" s="173"/>
      <c r="J97" s="173"/>
      <c r="K97" s="173"/>
      <c r="L97" s="173"/>
      <c r="M97" s="173"/>
      <c r="N97" s="173"/>
      <c r="O97" s="173"/>
      <c r="P97" s="173"/>
      <c r="Q97" s="173"/>
      <c r="R97" s="173"/>
      <c r="S97" s="173"/>
      <c r="T97" s="173"/>
      <c r="U97" s="173"/>
      <c r="V97" s="173"/>
      <c r="W97" s="173"/>
      <c r="X97" s="173"/>
      <c r="Y97" s="173"/>
      <c r="Z97" s="22"/>
      <c r="AA97" s="173"/>
      <c r="AB97" s="57"/>
      <c r="AC97" s="173"/>
      <c r="AD97" s="173"/>
      <c r="AE97" s="173"/>
      <c r="AF97" s="173"/>
      <c r="AG97" s="173"/>
      <c r="AH97" s="22"/>
      <c r="AI97" s="27">
        <f t="shared" si="23"/>
        <v>0</v>
      </c>
      <c r="AO97" s="15"/>
      <c r="AP97" s="15"/>
      <c r="AQ97" s="15"/>
      <c r="AR97" s="15"/>
      <c r="AS97" s="15"/>
    </row>
    <row r="98" spans="1:45" ht="16.5" thickTop="1" thickBot="1" x14ac:dyDescent="0.3">
      <c r="A98" s="178" t="str">
        <f t="shared" si="22"/>
        <v>Répartition des morceaux</v>
      </c>
      <c r="B98" s="173"/>
      <c r="C98" s="173"/>
      <c r="D98" s="173"/>
      <c r="E98" s="173"/>
      <c r="F98" s="173"/>
      <c r="G98" s="173"/>
      <c r="H98" s="22"/>
      <c r="I98" s="173"/>
      <c r="J98" s="173"/>
      <c r="K98" s="173"/>
      <c r="L98" s="173"/>
      <c r="M98" s="173"/>
      <c r="N98" s="173"/>
      <c r="O98" s="173"/>
      <c r="P98" s="173"/>
      <c r="Q98" s="173"/>
      <c r="R98" s="173"/>
      <c r="S98" s="173"/>
      <c r="T98" s="173"/>
      <c r="U98" s="173"/>
      <c r="V98" s="173"/>
      <c r="W98" s="173"/>
      <c r="X98" s="173"/>
      <c r="Y98" s="173"/>
      <c r="Z98" s="22"/>
      <c r="AA98" s="173"/>
      <c r="AB98" s="57"/>
      <c r="AC98" s="173"/>
      <c r="AD98" s="173"/>
      <c r="AE98" s="173"/>
      <c r="AF98" s="173"/>
      <c r="AG98" s="173"/>
      <c r="AH98" s="22"/>
      <c r="AI98" s="27">
        <f t="shared" si="23"/>
        <v>0</v>
      </c>
      <c r="AO98" s="15"/>
      <c r="AP98" s="15"/>
      <c r="AQ98" s="15"/>
      <c r="AR98" s="15"/>
      <c r="AS98" s="15"/>
    </row>
    <row r="99" spans="1:45" ht="16.5" thickTop="1" thickBot="1" x14ac:dyDescent="0.3">
      <c r="A99" s="178" t="str">
        <f t="shared" si="22"/>
        <v>Colisage</v>
      </c>
      <c r="B99" s="173"/>
      <c r="C99" s="173"/>
      <c r="D99" s="173"/>
      <c r="E99" s="173"/>
      <c r="F99" s="173"/>
      <c r="G99" s="173"/>
      <c r="H99" s="22"/>
      <c r="I99" s="173"/>
      <c r="J99" s="173"/>
      <c r="K99" s="173"/>
      <c r="L99" s="173"/>
      <c r="M99" s="173"/>
      <c r="N99" s="173"/>
      <c r="O99" s="173"/>
      <c r="P99" s="173"/>
      <c r="Q99" s="173"/>
      <c r="R99" s="173"/>
      <c r="S99" s="173"/>
      <c r="T99" s="173"/>
      <c r="U99" s="173"/>
      <c r="V99" s="173"/>
      <c r="W99" s="173"/>
      <c r="X99" s="173"/>
      <c r="Y99" s="173"/>
      <c r="Z99" s="22"/>
      <c r="AA99" s="173"/>
      <c r="AB99" s="57"/>
      <c r="AC99" s="173"/>
      <c r="AD99" s="173"/>
      <c r="AE99" s="173"/>
      <c r="AF99" s="173"/>
      <c r="AG99" s="173"/>
      <c r="AH99" s="22"/>
      <c r="AI99" s="27">
        <f t="shared" si="23"/>
        <v>0</v>
      </c>
      <c r="AO99" s="15"/>
      <c r="AP99" s="15"/>
      <c r="AQ99" s="15"/>
      <c r="AR99" s="15"/>
      <c r="AS99" s="15"/>
    </row>
    <row r="100" spans="1:45" ht="16.5" thickTop="1" thickBot="1" x14ac:dyDescent="0.3">
      <c r="A100" s="178" t="str">
        <f t="shared" si="22"/>
        <v xml:space="preserve">Gestion des analyses </v>
      </c>
      <c r="B100" s="173"/>
      <c r="C100" s="173"/>
      <c r="D100" s="173"/>
      <c r="E100" s="173"/>
      <c r="F100" s="173"/>
      <c r="G100" s="173"/>
      <c r="H100" s="22"/>
      <c r="I100" s="173"/>
      <c r="J100" s="173"/>
      <c r="K100" s="173"/>
      <c r="L100" s="173"/>
      <c r="M100" s="173"/>
      <c r="N100" s="173"/>
      <c r="O100" s="173"/>
      <c r="P100" s="173"/>
      <c r="Q100" s="173"/>
      <c r="R100" s="173"/>
      <c r="S100" s="173"/>
      <c r="T100" s="173"/>
      <c r="U100" s="173"/>
      <c r="V100" s="173"/>
      <c r="W100" s="173"/>
      <c r="X100" s="173"/>
      <c r="Y100" s="173"/>
      <c r="Z100" s="22"/>
      <c r="AA100" s="173"/>
      <c r="AB100" s="57"/>
      <c r="AC100" s="173"/>
      <c r="AD100" s="173"/>
      <c r="AE100" s="173"/>
      <c r="AF100" s="173"/>
      <c r="AG100" s="173"/>
      <c r="AH100" s="22"/>
      <c r="AI100" s="27">
        <f t="shared" si="23"/>
        <v>0</v>
      </c>
      <c r="AO100" s="15"/>
      <c r="AP100" s="15"/>
      <c r="AQ100" s="15"/>
      <c r="AR100" s="15"/>
      <c r="AS100" s="15"/>
    </row>
    <row r="101" spans="1:45" ht="16.5" thickTop="1" thickBot="1" x14ac:dyDescent="0.3">
      <c r="A101" s="178" t="str">
        <f t="shared" si="22"/>
        <v xml:space="preserve">Partie sanitaire </v>
      </c>
      <c r="B101" s="173"/>
      <c r="C101" s="173"/>
      <c r="D101" s="173"/>
      <c r="E101" s="173"/>
      <c r="F101" s="173"/>
      <c r="G101" s="173"/>
      <c r="H101" s="22"/>
      <c r="I101" s="173"/>
      <c r="J101" s="173"/>
      <c r="K101" s="173"/>
      <c r="L101" s="173"/>
      <c r="M101" s="173"/>
      <c r="N101" s="173"/>
      <c r="O101" s="173"/>
      <c r="P101" s="173"/>
      <c r="Q101" s="173"/>
      <c r="R101" s="173"/>
      <c r="S101" s="173"/>
      <c r="T101" s="173"/>
      <c r="U101" s="173"/>
      <c r="V101" s="173"/>
      <c r="W101" s="173"/>
      <c r="X101" s="173"/>
      <c r="Y101" s="173"/>
      <c r="Z101" s="22"/>
      <c r="AA101" s="173"/>
      <c r="AB101" s="57"/>
      <c r="AC101" s="173"/>
      <c r="AD101" s="173"/>
      <c r="AE101" s="173"/>
      <c r="AF101" s="173"/>
      <c r="AG101" s="173"/>
      <c r="AH101" s="22"/>
      <c r="AI101" s="27">
        <f t="shared" si="23"/>
        <v>0</v>
      </c>
      <c r="AO101" s="15"/>
      <c r="AP101" s="15"/>
      <c r="AQ101" s="15"/>
      <c r="AR101" s="15"/>
      <c r="AS101" s="15"/>
    </row>
    <row r="102" spans="1:45" ht="25.5" thickTop="1" thickBot="1" x14ac:dyDescent="0.3">
      <c r="A102" s="175" t="str">
        <f t="shared" si="22"/>
        <v>Commercialisation des produits finis, dont :</v>
      </c>
      <c r="B102" s="26">
        <f>SUM(B103:B115)</f>
        <v>0</v>
      </c>
      <c r="C102" s="26">
        <f t="shared" ref="C102:AG102" si="26">SUM(C103:C115)</f>
        <v>0</v>
      </c>
      <c r="D102" s="26">
        <f t="shared" si="26"/>
        <v>0</v>
      </c>
      <c r="E102" s="26">
        <f t="shared" si="26"/>
        <v>0</v>
      </c>
      <c r="F102" s="26">
        <f t="shared" si="26"/>
        <v>0</v>
      </c>
      <c r="G102" s="26">
        <f t="shared" si="26"/>
        <v>0</v>
      </c>
      <c r="H102" s="173"/>
      <c r="I102" s="26">
        <f t="shared" si="26"/>
        <v>0</v>
      </c>
      <c r="J102" s="26">
        <f t="shared" si="26"/>
        <v>0</v>
      </c>
      <c r="K102" s="26">
        <f t="shared" si="26"/>
        <v>0</v>
      </c>
      <c r="L102" s="26">
        <f t="shared" si="26"/>
        <v>0</v>
      </c>
      <c r="M102" s="26">
        <f t="shared" si="26"/>
        <v>0</v>
      </c>
      <c r="N102" s="26">
        <f t="shared" si="26"/>
        <v>0</v>
      </c>
      <c r="O102" s="26">
        <f t="shared" si="26"/>
        <v>0</v>
      </c>
      <c r="P102" s="26">
        <f t="shared" si="26"/>
        <v>0</v>
      </c>
      <c r="Q102" s="26">
        <f t="shared" si="26"/>
        <v>0</v>
      </c>
      <c r="R102" s="26">
        <f t="shared" si="26"/>
        <v>0</v>
      </c>
      <c r="S102" s="26">
        <f t="shared" si="26"/>
        <v>0</v>
      </c>
      <c r="T102" s="26">
        <f t="shared" si="26"/>
        <v>0</v>
      </c>
      <c r="U102" s="26">
        <f t="shared" si="26"/>
        <v>0</v>
      </c>
      <c r="V102" s="26">
        <f t="shared" si="26"/>
        <v>0</v>
      </c>
      <c r="W102" s="26">
        <f t="shared" si="26"/>
        <v>0</v>
      </c>
      <c r="X102" s="26">
        <f t="shared" si="26"/>
        <v>0</v>
      </c>
      <c r="Y102" s="26">
        <f t="shared" si="26"/>
        <v>0</v>
      </c>
      <c r="Z102" s="173"/>
      <c r="AA102" s="26">
        <f t="shared" si="26"/>
        <v>0</v>
      </c>
      <c r="AB102" s="173"/>
      <c r="AC102" s="26">
        <f t="shared" si="26"/>
        <v>0</v>
      </c>
      <c r="AD102" s="26">
        <f t="shared" si="26"/>
        <v>0</v>
      </c>
      <c r="AE102" s="26">
        <f t="shared" si="26"/>
        <v>0</v>
      </c>
      <c r="AF102" s="26">
        <f t="shared" si="26"/>
        <v>0</v>
      </c>
      <c r="AG102" s="26">
        <f t="shared" si="26"/>
        <v>0</v>
      </c>
      <c r="AH102" s="22"/>
      <c r="AI102" s="27">
        <f t="shared" si="23"/>
        <v>0</v>
      </c>
    </row>
    <row r="103" spans="1:45" ht="16.5" thickTop="1" thickBot="1" x14ac:dyDescent="0.3">
      <c r="A103" s="174" t="str">
        <f t="shared" si="22"/>
        <v xml:space="preserve">Prise des commandes </v>
      </c>
      <c r="B103" s="173"/>
      <c r="C103" s="173"/>
      <c r="D103" s="173"/>
      <c r="E103" s="173"/>
      <c r="F103" s="173"/>
      <c r="G103" s="173"/>
      <c r="H103" s="22"/>
      <c r="I103" s="173"/>
      <c r="J103" s="173"/>
      <c r="K103" s="173"/>
      <c r="L103" s="173"/>
      <c r="M103" s="173"/>
      <c r="N103" s="173"/>
      <c r="O103" s="173"/>
      <c r="P103" s="173"/>
      <c r="Q103" s="173"/>
      <c r="R103" s="173"/>
      <c r="S103" s="173"/>
      <c r="T103" s="173"/>
      <c r="U103" s="173"/>
      <c r="V103" s="173"/>
      <c r="W103" s="173"/>
      <c r="X103" s="173"/>
      <c r="Y103" s="173"/>
      <c r="Z103" s="22"/>
      <c r="AA103" s="173"/>
      <c r="AB103" s="57"/>
      <c r="AC103" s="173"/>
      <c r="AD103" s="173"/>
      <c r="AE103" s="173"/>
      <c r="AF103" s="173"/>
      <c r="AG103" s="173"/>
      <c r="AH103" s="22"/>
      <c r="AI103" s="27">
        <f t="shared" si="23"/>
        <v>0</v>
      </c>
    </row>
    <row r="104" spans="1:45" ht="18" customHeight="1" thickTop="1" thickBot="1" x14ac:dyDescent="0.3">
      <c r="A104" s="174" t="str">
        <f t="shared" si="22"/>
        <v xml:space="preserve">Préparation des commandes </v>
      </c>
      <c r="B104" s="177"/>
      <c r="C104" s="177"/>
      <c r="D104" s="177"/>
      <c r="E104" s="177"/>
      <c r="F104" s="177"/>
      <c r="G104" s="177"/>
      <c r="H104" s="22"/>
      <c r="I104" s="177"/>
      <c r="J104" s="177"/>
      <c r="K104" s="177"/>
      <c r="L104" s="173"/>
      <c r="M104" s="173"/>
      <c r="N104" s="173"/>
      <c r="O104" s="173"/>
      <c r="P104" s="173"/>
      <c r="Q104" s="173"/>
      <c r="R104" s="173"/>
      <c r="S104" s="173"/>
      <c r="T104" s="173"/>
      <c r="U104" s="173"/>
      <c r="V104" s="173"/>
      <c r="W104" s="173"/>
      <c r="X104" s="173"/>
      <c r="Y104" s="173"/>
      <c r="Z104" s="22"/>
      <c r="AA104" s="173"/>
      <c r="AB104" s="57"/>
      <c r="AC104" s="173"/>
      <c r="AD104" s="173"/>
      <c r="AE104" s="173"/>
      <c r="AF104" s="173"/>
      <c r="AG104" s="173"/>
      <c r="AH104" s="22"/>
      <c r="AI104" s="27">
        <f t="shared" si="23"/>
        <v>0</v>
      </c>
      <c r="AO104" s="15"/>
      <c r="AP104" s="15"/>
      <c r="AQ104" s="15"/>
      <c r="AR104" s="15"/>
      <c r="AS104" s="15"/>
    </row>
    <row r="105" spans="1:45" ht="17.25" customHeight="1" thickTop="1" thickBot="1" x14ac:dyDescent="0.3">
      <c r="A105" s="174" t="str">
        <f t="shared" si="22"/>
        <v xml:space="preserve">Organisation des livraisons </v>
      </c>
      <c r="B105" s="177"/>
      <c r="C105" s="177"/>
      <c r="D105" s="177"/>
      <c r="E105" s="177"/>
      <c r="F105" s="177"/>
      <c r="G105" s="177"/>
      <c r="H105" s="22"/>
      <c r="I105" s="177"/>
      <c r="J105" s="177"/>
      <c r="K105" s="177"/>
      <c r="L105" s="173"/>
      <c r="M105" s="173"/>
      <c r="N105" s="173"/>
      <c r="O105" s="173"/>
      <c r="P105" s="173"/>
      <c r="Q105" s="173"/>
      <c r="R105" s="173"/>
      <c r="S105" s="173"/>
      <c r="T105" s="173"/>
      <c r="U105" s="173"/>
      <c r="V105" s="173"/>
      <c r="W105" s="173"/>
      <c r="X105" s="173"/>
      <c r="Y105" s="173"/>
      <c r="Z105" s="22"/>
      <c r="AA105" s="173"/>
      <c r="AB105" s="57"/>
      <c r="AC105" s="173"/>
      <c r="AD105" s="173"/>
      <c r="AE105" s="173"/>
      <c r="AF105" s="173"/>
      <c r="AG105" s="173"/>
      <c r="AH105" s="22"/>
      <c r="AI105" s="27">
        <f t="shared" si="23"/>
        <v>0</v>
      </c>
      <c r="AO105" s="15"/>
      <c r="AP105" s="15"/>
      <c r="AQ105" s="15"/>
      <c r="AR105" s="15"/>
      <c r="AS105" s="15"/>
    </row>
    <row r="106" spans="1:45" ht="20.25" customHeight="1" thickTop="1" thickBot="1" x14ac:dyDescent="0.3">
      <c r="A106" s="174" t="str">
        <f t="shared" si="22"/>
        <v xml:space="preserve">Organisation des marchés </v>
      </c>
      <c r="B106" s="177"/>
      <c r="C106" s="177"/>
      <c r="D106" s="177"/>
      <c r="E106" s="177"/>
      <c r="F106" s="177"/>
      <c r="G106" s="177"/>
      <c r="H106" s="22"/>
      <c r="I106" s="177"/>
      <c r="J106" s="177"/>
      <c r="K106" s="177"/>
      <c r="L106" s="173"/>
      <c r="M106" s="173"/>
      <c r="N106" s="173"/>
      <c r="O106" s="173"/>
      <c r="P106" s="173"/>
      <c r="Q106" s="173"/>
      <c r="R106" s="173"/>
      <c r="S106" s="173"/>
      <c r="T106" s="173"/>
      <c r="U106" s="173"/>
      <c r="V106" s="173"/>
      <c r="W106" s="173"/>
      <c r="X106" s="173"/>
      <c r="Y106" s="173"/>
      <c r="Z106" s="22"/>
      <c r="AA106" s="173"/>
      <c r="AB106" s="57"/>
      <c r="AC106" s="173"/>
      <c r="AD106" s="173"/>
      <c r="AE106" s="173"/>
      <c r="AF106" s="173"/>
      <c r="AG106" s="173"/>
      <c r="AH106" s="22"/>
      <c r="AI106" s="27">
        <f t="shared" si="23"/>
        <v>0</v>
      </c>
      <c r="AO106" s="15"/>
      <c r="AP106" s="15"/>
      <c r="AQ106" s="15"/>
      <c r="AR106" s="15"/>
      <c r="AS106" s="15"/>
    </row>
    <row r="107" spans="1:45" ht="18" customHeight="1" thickTop="1" thickBot="1" x14ac:dyDescent="0.3">
      <c r="A107" s="174" t="str">
        <f t="shared" si="22"/>
        <v>Temps passé à livrer</v>
      </c>
      <c r="B107" s="177"/>
      <c r="C107" s="177"/>
      <c r="D107" s="177"/>
      <c r="E107" s="177"/>
      <c r="F107" s="177"/>
      <c r="G107" s="177"/>
      <c r="H107" s="22"/>
      <c r="I107" s="177"/>
      <c r="J107" s="177"/>
      <c r="K107" s="177"/>
      <c r="L107" s="173"/>
      <c r="M107" s="173"/>
      <c r="N107" s="173"/>
      <c r="O107" s="173"/>
      <c r="P107" s="173"/>
      <c r="Q107" s="173"/>
      <c r="R107" s="173"/>
      <c r="S107" s="173"/>
      <c r="T107" s="173"/>
      <c r="U107" s="173"/>
      <c r="V107" s="173"/>
      <c r="W107" s="173"/>
      <c r="X107" s="173"/>
      <c r="Y107" s="173"/>
      <c r="Z107" s="22"/>
      <c r="AA107" s="173"/>
      <c r="AB107" s="57"/>
      <c r="AC107" s="173"/>
      <c r="AD107" s="173"/>
      <c r="AE107" s="173"/>
      <c r="AF107" s="173"/>
      <c r="AG107" s="173"/>
      <c r="AH107" s="22"/>
      <c r="AI107" s="27">
        <f t="shared" si="23"/>
        <v>0</v>
      </c>
      <c r="AO107" s="15"/>
      <c r="AP107" s="15"/>
      <c r="AQ107" s="15"/>
      <c r="AR107" s="15"/>
      <c r="AS107" s="15"/>
    </row>
    <row r="108" spans="1:45" ht="18" customHeight="1" thickTop="1" thickBot="1" x14ac:dyDescent="0.3">
      <c r="A108" s="174" t="str">
        <f t="shared" si="22"/>
        <v xml:space="preserve">Temps passé sur les marchés </v>
      </c>
      <c r="B108" s="177"/>
      <c r="C108" s="177"/>
      <c r="D108" s="177"/>
      <c r="E108" s="177"/>
      <c r="F108" s="177"/>
      <c r="G108" s="177"/>
      <c r="H108" s="22"/>
      <c r="I108" s="177"/>
      <c r="J108" s="177"/>
      <c r="K108" s="177"/>
      <c r="L108" s="173"/>
      <c r="M108" s="173"/>
      <c r="N108" s="173"/>
      <c r="O108" s="173"/>
      <c r="P108" s="173"/>
      <c r="Q108" s="173"/>
      <c r="R108" s="173"/>
      <c r="S108" s="173"/>
      <c r="T108" s="173"/>
      <c r="U108" s="173"/>
      <c r="V108" s="173"/>
      <c r="W108" s="173"/>
      <c r="X108" s="173"/>
      <c r="Y108" s="173"/>
      <c r="Z108" s="22"/>
      <c r="AA108" s="173"/>
      <c r="AB108" s="57"/>
      <c r="AC108" s="173"/>
      <c r="AD108" s="173"/>
      <c r="AE108" s="173"/>
      <c r="AF108" s="173"/>
      <c r="AG108" s="173"/>
      <c r="AH108" s="22"/>
      <c r="AI108" s="27">
        <f t="shared" si="23"/>
        <v>0</v>
      </c>
      <c r="AO108" s="15"/>
      <c r="AP108" s="15"/>
      <c r="AQ108" s="15"/>
      <c r="AR108" s="15"/>
      <c r="AS108" s="15"/>
    </row>
    <row r="109" spans="1:45" ht="18" customHeight="1" thickTop="1" thickBot="1" x14ac:dyDescent="0.3">
      <c r="A109" s="174" t="str">
        <f t="shared" si="22"/>
        <v>Gestion de la caisse</v>
      </c>
      <c r="B109" s="177"/>
      <c r="C109" s="177"/>
      <c r="D109" s="177"/>
      <c r="E109" s="177"/>
      <c r="F109" s="177"/>
      <c r="G109" s="177"/>
      <c r="H109" s="22"/>
      <c r="I109" s="177"/>
      <c r="J109" s="177"/>
      <c r="K109" s="177"/>
      <c r="L109" s="173"/>
      <c r="M109" s="173"/>
      <c r="N109" s="173"/>
      <c r="O109" s="173"/>
      <c r="P109" s="173"/>
      <c r="Q109" s="173"/>
      <c r="R109" s="173"/>
      <c r="S109" s="173"/>
      <c r="T109" s="173"/>
      <c r="U109" s="173"/>
      <c r="V109" s="173"/>
      <c r="W109" s="173"/>
      <c r="X109" s="173"/>
      <c r="Y109" s="173"/>
      <c r="Z109" s="22"/>
      <c r="AA109" s="173"/>
      <c r="AB109" s="57"/>
      <c r="AC109" s="173"/>
      <c r="AD109" s="173"/>
      <c r="AE109" s="173"/>
      <c r="AF109" s="173"/>
      <c r="AG109" s="173"/>
      <c r="AH109" s="22"/>
      <c r="AI109" s="27">
        <f t="shared" si="23"/>
        <v>0</v>
      </c>
      <c r="AO109" s="15"/>
      <c r="AP109" s="15"/>
      <c r="AQ109" s="15"/>
      <c r="AR109" s="15"/>
      <c r="AS109" s="15"/>
    </row>
    <row r="110" spans="1:45" ht="18" customHeight="1" thickTop="1" thickBot="1" x14ac:dyDescent="0.3">
      <c r="A110" s="174" t="str">
        <f t="shared" si="22"/>
        <v>Edition de bons de livraisons et factures</v>
      </c>
      <c r="B110" s="177"/>
      <c r="C110" s="177"/>
      <c r="D110" s="177"/>
      <c r="E110" s="177"/>
      <c r="F110" s="177"/>
      <c r="G110" s="177"/>
      <c r="H110" s="22"/>
      <c r="I110" s="177"/>
      <c r="J110" s="177"/>
      <c r="K110" s="177"/>
      <c r="L110" s="173"/>
      <c r="M110" s="173"/>
      <c r="N110" s="173"/>
      <c r="O110" s="173"/>
      <c r="P110" s="173"/>
      <c r="Q110" s="173"/>
      <c r="R110" s="173"/>
      <c r="S110" s="173"/>
      <c r="T110" s="173"/>
      <c r="U110" s="173"/>
      <c r="V110" s="173"/>
      <c r="W110" s="173"/>
      <c r="X110" s="173"/>
      <c r="Y110" s="173"/>
      <c r="Z110" s="22"/>
      <c r="AA110" s="173"/>
      <c r="AB110" s="57"/>
      <c r="AC110" s="173"/>
      <c r="AD110" s="173"/>
      <c r="AE110" s="173"/>
      <c r="AF110" s="173"/>
      <c r="AG110" s="173"/>
      <c r="AH110" s="22"/>
      <c r="AI110" s="27">
        <f t="shared" si="23"/>
        <v>0</v>
      </c>
      <c r="AO110" s="15"/>
      <c r="AP110" s="15"/>
      <c r="AQ110" s="15"/>
      <c r="AR110" s="15"/>
      <c r="AS110" s="15"/>
    </row>
    <row r="111" spans="1:45" ht="24.75" customHeight="1" thickTop="1" thickBot="1" x14ac:dyDescent="0.3">
      <c r="A111" s="174" t="str">
        <f t="shared" si="22"/>
        <v xml:space="preserve">Temps de chargement, déchargement du camion + nettoyage </v>
      </c>
      <c r="B111" s="177"/>
      <c r="C111" s="177"/>
      <c r="D111" s="177"/>
      <c r="E111" s="177"/>
      <c r="F111" s="177"/>
      <c r="G111" s="177"/>
      <c r="H111" s="22"/>
      <c r="I111" s="177"/>
      <c r="J111" s="177"/>
      <c r="K111" s="177"/>
      <c r="L111" s="173"/>
      <c r="M111" s="173"/>
      <c r="N111" s="173"/>
      <c r="O111" s="173"/>
      <c r="P111" s="173"/>
      <c r="Q111" s="173"/>
      <c r="R111" s="173"/>
      <c r="S111" s="173"/>
      <c r="T111" s="173"/>
      <c r="U111" s="173"/>
      <c r="V111" s="173"/>
      <c r="W111" s="173"/>
      <c r="X111" s="173"/>
      <c r="Y111" s="173"/>
      <c r="Z111" s="22"/>
      <c r="AA111" s="173"/>
      <c r="AB111" s="57"/>
      <c r="AC111" s="173"/>
      <c r="AD111" s="173"/>
      <c r="AE111" s="173"/>
      <c r="AF111" s="173"/>
      <c r="AG111" s="173"/>
      <c r="AH111" s="22"/>
      <c r="AI111" s="27">
        <f t="shared" si="23"/>
        <v>0</v>
      </c>
      <c r="AO111" s="15"/>
      <c r="AP111" s="15"/>
      <c r="AQ111" s="15"/>
      <c r="AR111" s="15"/>
      <c r="AS111" s="15"/>
    </row>
    <row r="112" spans="1:45" ht="24.75" customHeight="1" thickTop="1" thickBot="1" x14ac:dyDescent="0.3">
      <c r="A112" s="174" t="str">
        <f t="shared" si="22"/>
        <v xml:space="preserve">Démarchage des clients, prospects </v>
      </c>
      <c r="B112" s="177"/>
      <c r="C112" s="177"/>
      <c r="D112" s="177"/>
      <c r="E112" s="177"/>
      <c r="F112" s="177"/>
      <c r="G112" s="177"/>
      <c r="H112" s="22"/>
      <c r="I112" s="177"/>
      <c r="J112" s="177"/>
      <c r="K112" s="177"/>
      <c r="L112" s="173"/>
      <c r="M112" s="173"/>
      <c r="N112" s="173"/>
      <c r="O112" s="173"/>
      <c r="P112" s="173"/>
      <c r="Q112" s="173"/>
      <c r="R112" s="173"/>
      <c r="S112" s="173"/>
      <c r="T112" s="173"/>
      <c r="U112" s="173"/>
      <c r="V112" s="173"/>
      <c r="W112" s="173"/>
      <c r="X112" s="173"/>
      <c r="Y112" s="173"/>
      <c r="Z112" s="22"/>
      <c r="AA112" s="173"/>
      <c r="AB112" s="57"/>
      <c r="AC112" s="173"/>
      <c r="AD112" s="173"/>
      <c r="AE112" s="173"/>
      <c r="AF112" s="173"/>
      <c r="AG112" s="173"/>
      <c r="AH112" s="22"/>
      <c r="AI112" s="27">
        <f t="shared" si="23"/>
        <v>0</v>
      </c>
      <c r="AO112" s="15"/>
      <c r="AP112" s="15"/>
      <c r="AQ112" s="15"/>
      <c r="AR112" s="15"/>
      <c r="AS112" s="15"/>
    </row>
    <row r="113" spans="1:45" ht="24.75" customHeight="1" thickTop="1" thickBot="1" x14ac:dyDescent="0.3">
      <c r="A113" s="174" t="str">
        <f t="shared" si="22"/>
        <v>gestion des stocks</v>
      </c>
      <c r="B113" s="177"/>
      <c r="C113" s="177"/>
      <c r="D113" s="177"/>
      <c r="E113" s="177"/>
      <c r="F113" s="177"/>
      <c r="G113" s="177"/>
      <c r="H113" s="22"/>
      <c r="I113" s="177"/>
      <c r="J113" s="177"/>
      <c r="K113" s="177"/>
      <c r="L113" s="173"/>
      <c r="M113" s="173"/>
      <c r="N113" s="173"/>
      <c r="O113" s="173"/>
      <c r="P113" s="173"/>
      <c r="Q113" s="173"/>
      <c r="R113" s="173"/>
      <c r="S113" s="173"/>
      <c r="T113" s="173"/>
      <c r="U113" s="173"/>
      <c r="V113" s="173"/>
      <c r="W113" s="173"/>
      <c r="X113" s="173"/>
      <c r="Y113" s="173"/>
      <c r="Z113" s="22"/>
      <c r="AA113" s="173"/>
      <c r="AB113" s="57"/>
      <c r="AC113" s="173"/>
      <c r="AD113" s="173"/>
      <c r="AE113" s="173"/>
      <c r="AF113" s="173"/>
      <c r="AG113" s="173"/>
      <c r="AH113" s="22"/>
      <c r="AI113" s="27">
        <f t="shared" si="23"/>
        <v>0</v>
      </c>
      <c r="AO113" s="15"/>
      <c r="AP113" s="15"/>
      <c r="AQ113" s="15"/>
      <c r="AR113" s="15"/>
      <c r="AS113" s="15"/>
    </row>
    <row r="114" spans="1:45" ht="24.75" customHeight="1" thickTop="1" thickBot="1" x14ac:dyDescent="0.3">
      <c r="A114" s="174"/>
      <c r="B114" s="177"/>
      <c r="C114" s="177"/>
      <c r="D114" s="177"/>
      <c r="E114" s="177"/>
      <c r="F114" s="177"/>
      <c r="G114" s="177"/>
      <c r="H114" s="22"/>
      <c r="I114" s="177"/>
      <c r="J114" s="177"/>
      <c r="K114" s="177"/>
      <c r="L114" s="173"/>
      <c r="M114" s="173"/>
      <c r="N114" s="173"/>
      <c r="O114" s="173"/>
      <c r="P114" s="173"/>
      <c r="Q114" s="173"/>
      <c r="R114" s="173"/>
      <c r="S114" s="173"/>
      <c r="T114" s="173"/>
      <c r="U114" s="173"/>
      <c r="V114" s="173"/>
      <c r="W114" s="173"/>
      <c r="X114" s="173"/>
      <c r="Y114" s="173"/>
      <c r="Z114" s="22"/>
      <c r="AA114" s="173"/>
      <c r="AB114" s="57"/>
      <c r="AC114" s="173"/>
      <c r="AD114" s="173"/>
      <c r="AE114" s="173"/>
      <c r="AF114" s="173"/>
      <c r="AG114" s="173"/>
      <c r="AH114" s="22"/>
      <c r="AI114" s="27"/>
      <c r="AO114" s="15"/>
      <c r="AP114" s="15"/>
      <c r="AQ114" s="15"/>
      <c r="AR114" s="15"/>
      <c r="AS114" s="15"/>
    </row>
    <row r="115" spans="1:45" ht="36" customHeight="1" thickTop="1" thickBot="1" x14ac:dyDescent="0.3">
      <c r="A115" s="157" t="str">
        <f t="shared" si="22"/>
        <v>Gestion administrative (compta et gestion du personnel)</v>
      </c>
      <c r="B115" s="177"/>
      <c r="C115" s="177"/>
      <c r="D115" s="177"/>
      <c r="E115" s="177"/>
      <c r="F115" s="177"/>
      <c r="G115" s="177"/>
      <c r="H115" s="22"/>
      <c r="I115" s="177"/>
      <c r="J115" s="177"/>
      <c r="K115" s="177"/>
      <c r="L115" s="173"/>
      <c r="M115" s="173"/>
      <c r="N115" s="173"/>
      <c r="O115" s="173"/>
      <c r="P115" s="173"/>
      <c r="Q115" s="173"/>
      <c r="R115" s="173"/>
      <c r="S115" s="173"/>
      <c r="T115" s="173"/>
      <c r="U115" s="173"/>
      <c r="V115" s="173"/>
      <c r="W115" s="173"/>
      <c r="X115" s="173"/>
      <c r="Y115" s="173"/>
      <c r="Z115" s="22"/>
      <c r="AA115" s="173"/>
      <c r="AB115" s="57"/>
      <c r="AC115" s="173"/>
      <c r="AD115" s="173"/>
      <c r="AE115" s="173"/>
      <c r="AF115" s="173"/>
      <c r="AG115" s="173"/>
      <c r="AH115" s="22"/>
      <c r="AI115" s="27">
        <f t="shared" si="23"/>
        <v>0</v>
      </c>
      <c r="AO115" s="15"/>
      <c r="AP115" s="15"/>
      <c r="AQ115" s="15"/>
      <c r="AR115" s="15"/>
      <c r="AS115" s="15"/>
    </row>
    <row r="116" spans="1:45" ht="16.5" thickTop="1" thickBot="1" x14ac:dyDescent="0.3">
      <c r="A116" s="37" t="s">
        <v>91</v>
      </c>
      <c r="B116" s="27">
        <f t="shared" ref="B116:G116" si="27">SUM(B94:B115)</f>
        <v>0</v>
      </c>
      <c r="C116" s="27">
        <f t="shared" si="27"/>
        <v>0</v>
      </c>
      <c r="D116" s="27">
        <f t="shared" si="27"/>
        <v>0</v>
      </c>
      <c r="E116" s="27">
        <f t="shared" si="27"/>
        <v>0</v>
      </c>
      <c r="F116" s="27">
        <f t="shared" si="27"/>
        <v>0</v>
      </c>
      <c r="G116" s="27">
        <f t="shared" si="27"/>
        <v>0</v>
      </c>
      <c r="H116" s="24"/>
      <c r="I116" s="27">
        <f t="shared" ref="I116:Y116" si="28">SUM(I94:I115)</f>
        <v>0</v>
      </c>
      <c r="J116" s="27">
        <f t="shared" si="28"/>
        <v>0</v>
      </c>
      <c r="K116" s="27">
        <f t="shared" si="28"/>
        <v>0</v>
      </c>
      <c r="L116" s="27">
        <f t="shared" si="28"/>
        <v>0</v>
      </c>
      <c r="M116" s="27">
        <f t="shared" si="28"/>
        <v>0</v>
      </c>
      <c r="N116" s="27">
        <f t="shared" si="28"/>
        <v>0</v>
      </c>
      <c r="O116" s="27">
        <f t="shared" si="28"/>
        <v>0</v>
      </c>
      <c r="P116" s="27">
        <f t="shared" si="28"/>
        <v>0</v>
      </c>
      <c r="Q116" s="27">
        <f t="shared" si="28"/>
        <v>0</v>
      </c>
      <c r="R116" s="27">
        <f t="shared" si="28"/>
        <v>0</v>
      </c>
      <c r="S116" s="27">
        <f t="shared" si="28"/>
        <v>0</v>
      </c>
      <c r="T116" s="27">
        <f t="shared" si="28"/>
        <v>0</v>
      </c>
      <c r="U116" s="27">
        <f t="shared" si="28"/>
        <v>0</v>
      </c>
      <c r="V116" s="27">
        <f t="shared" si="28"/>
        <v>0</v>
      </c>
      <c r="W116" s="27">
        <f t="shared" si="28"/>
        <v>0</v>
      </c>
      <c r="X116" s="27">
        <f t="shared" si="28"/>
        <v>0</v>
      </c>
      <c r="Y116" s="27">
        <f t="shared" si="28"/>
        <v>0</v>
      </c>
      <c r="Z116" s="22"/>
      <c r="AA116" s="27">
        <f>SUM(AA94:AA115)</f>
        <v>0</v>
      </c>
      <c r="AB116" s="58"/>
      <c r="AC116" s="27">
        <f>SUM(AC94:AC115)</f>
        <v>0</v>
      </c>
      <c r="AD116" s="27">
        <f>SUM(AD94:AD115)</f>
        <v>0</v>
      </c>
      <c r="AE116" s="27">
        <f>SUM(AE94:AE115)</f>
        <v>0</v>
      </c>
      <c r="AF116" s="27">
        <f>SUM(AF94:AF115)</f>
        <v>0</v>
      </c>
      <c r="AG116" s="27">
        <f>SUM(AG94:AG115)</f>
        <v>0</v>
      </c>
      <c r="AH116" s="24"/>
      <c r="AI116" s="27">
        <f>SUM(G116:AG116)</f>
        <v>0</v>
      </c>
    </row>
    <row r="117" spans="1:45" ht="16.5" thickTop="1" thickBot="1" x14ac:dyDescent="0.3">
      <c r="A117" s="16"/>
      <c r="B117" s="38"/>
      <c r="C117" s="38"/>
      <c r="D117" s="38"/>
      <c r="E117" s="38"/>
      <c r="F117" s="38"/>
      <c r="G117" s="38"/>
      <c r="H117" s="15"/>
      <c r="I117" s="38"/>
      <c r="J117" s="38"/>
      <c r="K117" s="38"/>
      <c r="L117" s="15"/>
      <c r="M117" s="15"/>
      <c r="N117" s="15"/>
      <c r="O117" s="15"/>
      <c r="P117" s="15"/>
      <c r="Q117" s="15"/>
      <c r="R117" s="15"/>
      <c r="S117" s="15"/>
      <c r="T117" s="15"/>
      <c r="U117" s="15"/>
      <c r="V117" s="15"/>
      <c r="W117" s="15"/>
      <c r="X117" s="15"/>
      <c r="Y117" s="15"/>
      <c r="Z117" s="15"/>
      <c r="AA117" s="38"/>
      <c r="AB117" s="54"/>
      <c r="AC117" s="38"/>
      <c r="AD117" s="15"/>
      <c r="AE117" s="15"/>
      <c r="AF117" s="15"/>
      <c r="AG117" s="15"/>
      <c r="AH117" s="15"/>
      <c r="AI117" s="27"/>
    </row>
    <row r="118" spans="1:45" ht="38.65" customHeight="1" thickTop="1" thickBot="1" x14ac:dyDescent="0.3">
      <c r="A118" s="39" t="s">
        <v>92</v>
      </c>
      <c r="B118" s="27">
        <f t="shared" ref="B118:G118" si="29">$G$41</f>
        <v>0</v>
      </c>
      <c r="C118" s="27">
        <f t="shared" si="29"/>
        <v>0</v>
      </c>
      <c r="D118" s="27">
        <f t="shared" si="29"/>
        <v>0</v>
      </c>
      <c r="E118" s="27">
        <f t="shared" si="29"/>
        <v>0</v>
      </c>
      <c r="F118" s="27">
        <f t="shared" si="29"/>
        <v>0</v>
      </c>
      <c r="G118" s="27">
        <f t="shared" si="29"/>
        <v>0</v>
      </c>
      <c r="H118" s="24"/>
      <c r="I118" s="27" t="str">
        <f>$I$41</f>
        <v>Hervé-Marie</v>
      </c>
      <c r="J118" s="27" t="str">
        <f>$J$41</f>
        <v xml:space="preserve">Pierre V. </v>
      </c>
      <c r="K118" s="27" t="str">
        <f t="shared" ref="K118:Y118" si="30">K93</f>
        <v>Pierre-Mick</v>
      </c>
      <c r="L118" s="165" t="str">
        <f t="shared" si="30"/>
        <v>Fabrice</v>
      </c>
      <c r="M118" s="165">
        <f t="shared" si="30"/>
        <v>0</v>
      </c>
      <c r="N118" s="165" t="str">
        <f t="shared" si="30"/>
        <v>Christelle</v>
      </c>
      <c r="O118" s="165">
        <f t="shared" si="30"/>
        <v>0</v>
      </c>
      <c r="P118" s="165" t="str">
        <f t="shared" si="30"/>
        <v>Paul B.</v>
      </c>
      <c r="Q118" s="165" t="str">
        <f t="shared" si="30"/>
        <v xml:space="preserve">Paul F. </v>
      </c>
      <c r="R118" s="165" t="str">
        <f t="shared" si="30"/>
        <v>Alan Louis</v>
      </c>
      <c r="S118" s="165" t="str">
        <f t="shared" si="30"/>
        <v xml:space="preserve">Adrien </v>
      </c>
      <c r="T118" s="165">
        <f t="shared" si="30"/>
        <v>0</v>
      </c>
      <c r="U118" s="165" t="str">
        <f t="shared" si="30"/>
        <v>Valentin</v>
      </c>
      <c r="V118" s="165" t="str">
        <f t="shared" si="30"/>
        <v xml:space="preserve">Mathilde </v>
      </c>
      <c r="W118" s="165" t="str">
        <f t="shared" si="30"/>
        <v>Paul R.</v>
      </c>
      <c r="X118" s="165" t="str">
        <f t="shared" si="30"/>
        <v>Jean-Marc</v>
      </c>
      <c r="Y118" s="165" t="str">
        <f t="shared" si="30"/>
        <v xml:space="preserve">Claude </v>
      </c>
      <c r="Z118" s="24"/>
      <c r="AA118" s="27">
        <f>$AA$41</f>
        <v>0</v>
      </c>
      <c r="AB118" s="58"/>
      <c r="AC118" s="27">
        <f>$AA$41</f>
        <v>0</v>
      </c>
      <c r="AD118" s="27">
        <f>$AA$41</f>
        <v>0</v>
      </c>
      <c r="AE118" s="27">
        <f>$AA$41</f>
        <v>0</v>
      </c>
      <c r="AF118" s="27">
        <f>$AA$41</f>
        <v>0</v>
      </c>
      <c r="AG118" s="27">
        <f>$AA$41</f>
        <v>0</v>
      </c>
      <c r="AH118" s="24"/>
      <c r="AI118" s="27">
        <f t="shared" si="23"/>
        <v>0</v>
      </c>
    </row>
    <row r="119" spans="1:45" ht="16.5" thickTop="1" thickBot="1" x14ac:dyDescent="0.3">
      <c r="A119" s="176" t="str">
        <f>A42</f>
        <v>Elevage</v>
      </c>
      <c r="B119" s="26"/>
      <c r="C119" s="26"/>
      <c r="D119" s="26"/>
      <c r="E119" s="26"/>
      <c r="F119" s="26"/>
      <c r="G119" s="26"/>
      <c r="H119" s="22"/>
      <c r="I119" s="26"/>
      <c r="J119" s="26"/>
      <c r="K119" s="26"/>
      <c r="L119" s="26"/>
      <c r="M119" s="26"/>
      <c r="N119" s="26"/>
      <c r="O119" s="26"/>
      <c r="P119" s="26"/>
      <c r="Q119" s="26"/>
      <c r="R119" s="26"/>
      <c r="S119" s="26"/>
      <c r="T119" s="26"/>
      <c r="U119" s="26"/>
      <c r="V119" s="26"/>
      <c r="W119" s="26"/>
      <c r="X119" s="26"/>
      <c r="Y119" s="26"/>
      <c r="Z119" s="22"/>
      <c r="AA119" s="26"/>
      <c r="AB119" s="57"/>
      <c r="AC119" s="26"/>
      <c r="AD119" s="26"/>
      <c r="AE119" s="26"/>
      <c r="AF119" s="26"/>
      <c r="AG119" s="26"/>
      <c r="AH119" s="22"/>
      <c r="AI119" s="27">
        <f t="shared" si="23"/>
        <v>0</v>
      </c>
    </row>
    <row r="120" spans="1:45" ht="24" customHeight="1" thickTop="1" thickBot="1" x14ac:dyDescent="0.3">
      <c r="A120" s="176" t="str">
        <f t="shared" ref="A120:A140" si="31">A43</f>
        <v>Transport abattoir et atelier découpe</v>
      </c>
      <c r="B120" s="26"/>
      <c r="C120" s="26"/>
      <c r="D120" s="26"/>
      <c r="E120" s="26"/>
      <c r="F120" s="26"/>
      <c r="G120" s="26"/>
      <c r="H120" s="22"/>
      <c r="I120" s="26"/>
      <c r="J120" s="26"/>
      <c r="K120" s="26"/>
      <c r="L120" s="26"/>
      <c r="M120" s="26"/>
      <c r="N120" s="26"/>
      <c r="O120" s="26"/>
      <c r="P120" s="26"/>
      <c r="Q120" s="26"/>
      <c r="R120" s="26"/>
      <c r="S120" s="26"/>
      <c r="T120" s="26"/>
      <c r="U120" s="26"/>
      <c r="V120" s="26"/>
      <c r="W120" s="26"/>
      <c r="X120" s="26"/>
      <c r="Y120" s="26"/>
      <c r="Z120" s="22"/>
      <c r="AA120" s="26"/>
      <c r="AB120" s="57"/>
      <c r="AC120" s="26"/>
      <c r="AD120" s="26"/>
      <c r="AE120" s="26"/>
      <c r="AF120" s="26"/>
      <c r="AG120" s="26"/>
      <c r="AH120" s="22"/>
      <c r="AI120" s="27">
        <f t="shared" si="23"/>
        <v>0</v>
      </c>
    </row>
    <row r="121" spans="1:45" ht="20.65" customHeight="1" thickTop="1" thickBot="1" x14ac:dyDescent="0.3">
      <c r="A121" s="176" t="str">
        <f t="shared" si="31"/>
        <v>Découpe transformation, dont  :</v>
      </c>
      <c r="B121" s="26">
        <f t="shared" ref="B121:G121" si="32">SUM(B122:B126)</f>
        <v>0</v>
      </c>
      <c r="C121" s="26">
        <f t="shared" si="32"/>
        <v>0</v>
      </c>
      <c r="D121" s="26">
        <f t="shared" si="32"/>
        <v>0</v>
      </c>
      <c r="E121" s="26">
        <f t="shared" si="32"/>
        <v>0</v>
      </c>
      <c r="F121" s="26">
        <f t="shared" si="32"/>
        <v>0</v>
      </c>
      <c r="G121" s="26">
        <f t="shared" si="32"/>
        <v>0</v>
      </c>
      <c r="H121" s="22"/>
      <c r="I121" s="26">
        <f>SUM(I122:I126)</f>
        <v>0</v>
      </c>
      <c r="J121" s="26">
        <f t="shared" ref="J121:Y121" si="33">SUM(J122:J126)</f>
        <v>0</v>
      </c>
      <c r="K121" s="26">
        <f t="shared" si="33"/>
        <v>0</v>
      </c>
      <c r="L121" s="26">
        <f t="shared" si="33"/>
        <v>0</v>
      </c>
      <c r="M121" s="26">
        <f t="shared" si="33"/>
        <v>0</v>
      </c>
      <c r="N121" s="26">
        <f t="shared" si="33"/>
        <v>0</v>
      </c>
      <c r="O121" s="26">
        <f t="shared" si="33"/>
        <v>0</v>
      </c>
      <c r="P121" s="26">
        <f t="shared" si="33"/>
        <v>0</v>
      </c>
      <c r="Q121" s="26">
        <f t="shared" si="33"/>
        <v>0</v>
      </c>
      <c r="R121" s="26">
        <f t="shared" si="33"/>
        <v>0</v>
      </c>
      <c r="S121" s="26">
        <f t="shared" si="33"/>
        <v>0</v>
      </c>
      <c r="T121" s="26">
        <f t="shared" si="33"/>
        <v>0</v>
      </c>
      <c r="U121" s="26">
        <f t="shared" si="33"/>
        <v>0</v>
      </c>
      <c r="V121" s="26">
        <f t="shared" si="33"/>
        <v>0</v>
      </c>
      <c r="W121" s="26">
        <f t="shared" si="33"/>
        <v>0</v>
      </c>
      <c r="X121" s="26">
        <f t="shared" si="33"/>
        <v>0</v>
      </c>
      <c r="Y121" s="26">
        <f t="shared" si="33"/>
        <v>0</v>
      </c>
      <c r="Z121" s="22"/>
      <c r="AA121" s="26"/>
      <c r="AB121" s="57"/>
      <c r="AC121" s="26"/>
      <c r="AD121" s="26"/>
      <c r="AE121" s="26"/>
      <c r="AF121" s="26"/>
      <c r="AG121" s="26"/>
      <c r="AH121" s="22"/>
      <c r="AI121" s="27">
        <f t="shared" si="23"/>
        <v>0</v>
      </c>
    </row>
    <row r="122" spans="1:45" ht="16.5" thickTop="1" thickBot="1" x14ac:dyDescent="0.3">
      <c r="A122" s="174" t="str">
        <f t="shared" si="31"/>
        <v>Nettoyage</v>
      </c>
      <c r="B122" s="173"/>
      <c r="C122" s="173"/>
      <c r="D122" s="173"/>
      <c r="E122" s="173"/>
      <c r="F122" s="173"/>
      <c r="G122" s="173"/>
      <c r="H122" s="22"/>
      <c r="I122" s="173"/>
      <c r="J122" s="173"/>
      <c r="K122" s="173"/>
      <c r="L122" s="173"/>
      <c r="M122" s="173"/>
      <c r="N122" s="173"/>
      <c r="O122" s="173"/>
      <c r="P122" s="173"/>
      <c r="Q122" s="173"/>
      <c r="R122" s="173"/>
      <c r="S122" s="173"/>
      <c r="T122" s="173"/>
      <c r="U122" s="173"/>
      <c r="V122" s="173"/>
      <c r="W122" s="173"/>
      <c r="X122" s="173"/>
      <c r="Y122" s="173"/>
      <c r="Z122" s="22"/>
      <c r="AA122" s="173"/>
      <c r="AB122" s="57"/>
      <c r="AC122" s="173"/>
      <c r="AD122" s="173"/>
      <c r="AE122" s="173"/>
      <c r="AF122" s="173"/>
      <c r="AG122" s="173"/>
      <c r="AH122" s="22"/>
      <c r="AI122" s="27">
        <f t="shared" si="23"/>
        <v>0</v>
      </c>
      <c r="AO122" s="15"/>
      <c r="AP122" s="15"/>
      <c r="AQ122" s="15"/>
      <c r="AR122" s="15"/>
      <c r="AS122" s="15"/>
    </row>
    <row r="123" spans="1:45" ht="16.5" thickTop="1" thickBot="1" x14ac:dyDescent="0.3">
      <c r="A123" s="178" t="str">
        <f t="shared" si="31"/>
        <v>Répartition des morceaux</v>
      </c>
      <c r="B123" s="173"/>
      <c r="C123" s="173"/>
      <c r="D123" s="173"/>
      <c r="E123" s="173"/>
      <c r="F123" s="173"/>
      <c r="G123" s="173"/>
      <c r="H123" s="22"/>
      <c r="I123" s="173"/>
      <c r="J123" s="173"/>
      <c r="K123" s="173"/>
      <c r="L123" s="173"/>
      <c r="M123" s="173"/>
      <c r="N123" s="173"/>
      <c r="O123" s="173"/>
      <c r="P123" s="173"/>
      <c r="Q123" s="173"/>
      <c r="R123" s="173"/>
      <c r="S123" s="173"/>
      <c r="T123" s="173"/>
      <c r="U123" s="173"/>
      <c r="V123" s="173"/>
      <c r="W123" s="173"/>
      <c r="X123" s="173"/>
      <c r="Y123" s="173"/>
      <c r="Z123" s="22"/>
      <c r="AA123" s="173"/>
      <c r="AB123" s="57"/>
      <c r="AC123" s="173"/>
      <c r="AD123" s="173"/>
      <c r="AE123" s="173"/>
      <c r="AF123" s="173"/>
      <c r="AG123" s="173"/>
      <c r="AH123" s="22"/>
      <c r="AI123" s="27">
        <f t="shared" si="23"/>
        <v>0</v>
      </c>
      <c r="AO123" s="15"/>
      <c r="AP123" s="15"/>
      <c r="AQ123" s="15"/>
      <c r="AR123" s="15"/>
      <c r="AS123" s="15"/>
    </row>
    <row r="124" spans="1:45" ht="16.5" thickTop="1" thickBot="1" x14ac:dyDescent="0.3">
      <c r="A124" s="178" t="str">
        <f t="shared" si="31"/>
        <v>Colisage</v>
      </c>
      <c r="B124" s="173"/>
      <c r="C124" s="173"/>
      <c r="D124" s="173"/>
      <c r="E124" s="173"/>
      <c r="F124" s="173"/>
      <c r="G124" s="173"/>
      <c r="H124" s="22"/>
      <c r="I124" s="173"/>
      <c r="J124" s="173"/>
      <c r="K124" s="173"/>
      <c r="L124" s="173"/>
      <c r="M124" s="173"/>
      <c r="N124" s="173"/>
      <c r="O124" s="173"/>
      <c r="P124" s="173"/>
      <c r="Q124" s="173"/>
      <c r="R124" s="173"/>
      <c r="S124" s="173"/>
      <c r="T124" s="173"/>
      <c r="U124" s="173"/>
      <c r="V124" s="173"/>
      <c r="W124" s="173"/>
      <c r="X124" s="173"/>
      <c r="Y124" s="173"/>
      <c r="Z124" s="22"/>
      <c r="AA124" s="173"/>
      <c r="AB124" s="57"/>
      <c r="AC124" s="173"/>
      <c r="AD124" s="173"/>
      <c r="AE124" s="173"/>
      <c r="AF124" s="173"/>
      <c r="AG124" s="173"/>
      <c r="AH124" s="22"/>
      <c r="AI124" s="27">
        <f t="shared" si="23"/>
        <v>0</v>
      </c>
      <c r="AO124" s="15"/>
      <c r="AP124" s="15"/>
      <c r="AQ124" s="15"/>
      <c r="AR124" s="15"/>
      <c r="AS124" s="15"/>
    </row>
    <row r="125" spans="1:45" ht="16.5" thickTop="1" thickBot="1" x14ac:dyDescent="0.3">
      <c r="A125" s="178" t="str">
        <f t="shared" si="31"/>
        <v xml:space="preserve">Gestion des analyses </v>
      </c>
      <c r="B125" s="173"/>
      <c r="C125" s="173"/>
      <c r="D125" s="173"/>
      <c r="E125" s="173"/>
      <c r="F125" s="173"/>
      <c r="G125" s="173"/>
      <c r="H125" s="22"/>
      <c r="I125" s="173"/>
      <c r="J125" s="173"/>
      <c r="K125" s="173"/>
      <c r="L125" s="173"/>
      <c r="M125" s="173"/>
      <c r="N125" s="173"/>
      <c r="O125" s="173"/>
      <c r="P125" s="173"/>
      <c r="Q125" s="173"/>
      <c r="R125" s="173"/>
      <c r="S125" s="173"/>
      <c r="T125" s="173"/>
      <c r="U125" s="173"/>
      <c r="V125" s="173"/>
      <c r="W125" s="173"/>
      <c r="X125" s="173"/>
      <c r="Y125" s="173"/>
      <c r="Z125" s="22"/>
      <c r="AA125" s="173"/>
      <c r="AB125" s="57"/>
      <c r="AC125" s="173"/>
      <c r="AD125" s="173"/>
      <c r="AE125" s="173"/>
      <c r="AF125" s="173"/>
      <c r="AG125" s="173"/>
      <c r="AH125" s="22"/>
      <c r="AI125" s="27">
        <f t="shared" si="23"/>
        <v>0</v>
      </c>
      <c r="AO125" s="15"/>
      <c r="AP125" s="15"/>
      <c r="AQ125" s="15"/>
      <c r="AR125" s="15"/>
      <c r="AS125" s="15"/>
    </row>
    <row r="126" spans="1:45" ht="16.5" thickTop="1" thickBot="1" x14ac:dyDescent="0.3">
      <c r="A126" s="178" t="str">
        <f t="shared" si="31"/>
        <v xml:space="preserve">Partie sanitaire </v>
      </c>
      <c r="B126" s="173"/>
      <c r="C126" s="173"/>
      <c r="D126" s="173"/>
      <c r="E126" s="173"/>
      <c r="F126" s="173"/>
      <c r="G126" s="173"/>
      <c r="H126" s="22"/>
      <c r="I126" s="173"/>
      <c r="J126" s="173"/>
      <c r="K126" s="173"/>
      <c r="L126" s="173"/>
      <c r="M126" s="173"/>
      <c r="N126" s="173"/>
      <c r="O126" s="173"/>
      <c r="P126" s="173"/>
      <c r="Q126" s="173"/>
      <c r="R126" s="173"/>
      <c r="S126" s="173"/>
      <c r="T126" s="173"/>
      <c r="U126" s="173"/>
      <c r="V126" s="173"/>
      <c r="W126" s="173"/>
      <c r="X126" s="173"/>
      <c r="Y126" s="173"/>
      <c r="Z126" s="22"/>
      <c r="AA126" s="173"/>
      <c r="AB126" s="57"/>
      <c r="AC126" s="173"/>
      <c r="AD126" s="173"/>
      <c r="AE126" s="173"/>
      <c r="AF126" s="173"/>
      <c r="AG126" s="173"/>
      <c r="AH126" s="22"/>
      <c r="AI126" s="27">
        <f t="shared" si="23"/>
        <v>0</v>
      </c>
      <c r="AO126" s="15"/>
      <c r="AP126" s="15"/>
      <c r="AQ126" s="15"/>
      <c r="AR126" s="15"/>
      <c r="AS126" s="15"/>
    </row>
    <row r="127" spans="1:45" ht="25.5" thickTop="1" thickBot="1" x14ac:dyDescent="0.3">
      <c r="A127" s="175" t="str">
        <f t="shared" si="31"/>
        <v>Commercialisation des produits finis, dont :</v>
      </c>
      <c r="B127" s="26">
        <f>SUM(B128:B139)</f>
        <v>0</v>
      </c>
      <c r="C127" s="26">
        <f t="shared" ref="C127:AG127" si="34">SUM(C128:C139)</f>
        <v>0</v>
      </c>
      <c r="D127" s="26">
        <f t="shared" si="34"/>
        <v>0</v>
      </c>
      <c r="E127" s="26">
        <f t="shared" si="34"/>
        <v>0</v>
      </c>
      <c r="F127" s="26">
        <f t="shared" si="34"/>
        <v>0</v>
      </c>
      <c r="G127" s="26">
        <f t="shared" si="34"/>
        <v>0</v>
      </c>
      <c r="H127" s="173"/>
      <c r="I127" s="26">
        <f t="shared" si="34"/>
        <v>0</v>
      </c>
      <c r="J127" s="26">
        <f t="shared" si="34"/>
        <v>0</v>
      </c>
      <c r="K127" s="26">
        <f t="shared" si="34"/>
        <v>0</v>
      </c>
      <c r="L127" s="26">
        <f t="shared" si="34"/>
        <v>0</v>
      </c>
      <c r="M127" s="26">
        <f t="shared" si="34"/>
        <v>0</v>
      </c>
      <c r="N127" s="26">
        <f t="shared" si="34"/>
        <v>0</v>
      </c>
      <c r="O127" s="26">
        <f t="shared" si="34"/>
        <v>0</v>
      </c>
      <c r="P127" s="26">
        <f t="shared" si="34"/>
        <v>0</v>
      </c>
      <c r="Q127" s="26">
        <f t="shared" si="34"/>
        <v>0</v>
      </c>
      <c r="R127" s="26">
        <f t="shared" si="34"/>
        <v>0</v>
      </c>
      <c r="S127" s="26">
        <f t="shared" si="34"/>
        <v>0</v>
      </c>
      <c r="T127" s="26">
        <f t="shared" si="34"/>
        <v>0</v>
      </c>
      <c r="U127" s="26">
        <f t="shared" si="34"/>
        <v>0</v>
      </c>
      <c r="V127" s="26">
        <f t="shared" si="34"/>
        <v>0</v>
      </c>
      <c r="W127" s="26">
        <f t="shared" si="34"/>
        <v>0</v>
      </c>
      <c r="X127" s="26">
        <f t="shared" si="34"/>
        <v>0</v>
      </c>
      <c r="Y127" s="26">
        <f t="shared" si="34"/>
        <v>0</v>
      </c>
      <c r="Z127" s="173"/>
      <c r="AA127" s="26">
        <f t="shared" si="34"/>
        <v>0</v>
      </c>
      <c r="AB127" s="173"/>
      <c r="AC127" s="26">
        <f t="shared" si="34"/>
        <v>0</v>
      </c>
      <c r="AD127" s="26">
        <f t="shared" si="34"/>
        <v>0</v>
      </c>
      <c r="AE127" s="26">
        <f t="shared" si="34"/>
        <v>0</v>
      </c>
      <c r="AF127" s="26">
        <f t="shared" si="34"/>
        <v>0</v>
      </c>
      <c r="AG127" s="26">
        <f t="shared" si="34"/>
        <v>0</v>
      </c>
      <c r="AH127" s="22"/>
      <c r="AI127" s="27">
        <f t="shared" si="23"/>
        <v>0</v>
      </c>
    </row>
    <row r="128" spans="1:45" ht="16.5" thickTop="1" thickBot="1" x14ac:dyDescent="0.3">
      <c r="A128" s="174" t="str">
        <f t="shared" si="31"/>
        <v xml:space="preserve">Prise des commandes </v>
      </c>
      <c r="B128" s="173"/>
      <c r="C128" s="173"/>
      <c r="D128" s="173"/>
      <c r="E128" s="173"/>
      <c r="F128" s="173"/>
      <c r="G128" s="173"/>
      <c r="H128" s="22"/>
      <c r="I128" s="173"/>
      <c r="J128" s="173"/>
      <c r="K128" s="173"/>
      <c r="L128" s="173"/>
      <c r="M128" s="173"/>
      <c r="N128" s="173"/>
      <c r="O128" s="173"/>
      <c r="P128" s="173"/>
      <c r="Q128" s="173"/>
      <c r="R128" s="173"/>
      <c r="S128" s="173"/>
      <c r="T128" s="173"/>
      <c r="U128" s="173"/>
      <c r="V128" s="173"/>
      <c r="W128" s="173"/>
      <c r="X128" s="173"/>
      <c r="Y128" s="173"/>
      <c r="Z128" s="22"/>
      <c r="AA128" s="173"/>
      <c r="AB128" s="57"/>
      <c r="AC128" s="173"/>
      <c r="AD128" s="173"/>
      <c r="AE128" s="173"/>
      <c r="AF128" s="173"/>
      <c r="AG128" s="173"/>
      <c r="AH128" s="22"/>
      <c r="AI128" s="27">
        <f t="shared" si="23"/>
        <v>0</v>
      </c>
    </row>
    <row r="129" spans="1:45" ht="18" customHeight="1" thickTop="1" thickBot="1" x14ac:dyDescent="0.3">
      <c r="A129" s="174" t="str">
        <f t="shared" si="31"/>
        <v xml:space="preserve">Préparation des commandes </v>
      </c>
      <c r="B129" s="177"/>
      <c r="C129" s="177"/>
      <c r="D129" s="177"/>
      <c r="E129" s="177"/>
      <c r="F129" s="177"/>
      <c r="G129" s="177"/>
      <c r="H129" s="22"/>
      <c r="I129" s="177"/>
      <c r="J129" s="177"/>
      <c r="K129" s="177"/>
      <c r="L129" s="173"/>
      <c r="M129" s="173"/>
      <c r="N129" s="173"/>
      <c r="O129" s="173"/>
      <c r="P129" s="173"/>
      <c r="Q129" s="173"/>
      <c r="R129" s="173"/>
      <c r="S129" s="173"/>
      <c r="T129" s="173"/>
      <c r="U129" s="173"/>
      <c r="V129" s="173"/>
      <c r="W129" s="173"/>
      <c r="X129" s="173"/>
      <c r="Y129" s="173"/>
      <c r="Z129" s="22"/>
      <c r="AA129" s="173"/>
      <c r="AB129" s="57"/>
      <c r="AC129" s="173"/>
      <c r="AD129" s="173"/>
      <c r="AE129" s="173"/>
      <c r="AF129" s="173"/>
      <c r="AG129" s="173"/>
      <c r="AH129" s="22"/>
      <c r="AI129" s="27">
        <f t="shared" si="23"/>
        <v>0</v>
      </c>
      <c r="AO129" s="15"/>
      <c r="AP129" s="15"/>
      <c r="AQ129" s="15"/>
      <c r="AR129" s="15"/>
      <c r="AS129" s="15"/>
    </row>
    <row r="130" spans="1:45" ht="17.25" customHeight="1" thickTop="1" thickBot="1" x14ac:dyDescent="0.3">
      <c r="A130" s="174" t="str">
        <f t="shared" si="31"/>
        <v xml:space="preserve">Organisation des livraisons </v>
      </c>
      <c r="B130" s="177"/>
      <c r="C130" s="177"/>
      <c r="D130" s="177"/>
      <c r="E130" s="177"/>
      <c r="F130" s="177"/>
      <c r="G130" s="177"/>
      <c r="H130" s="22"/>
      <c r="I130" s="177"/>
      <c r="J130" s="177"/>
      <c r="K130" s="177"/>
      <c r="L130" s="173"/>
      <c r="M130" s="173"/>
      <c r="N130" s="173"/>
      <c r="O130" s="173"/>
      <c r="P130" s="173"/>
      <c r="Q130" s="173"/>
      <c r="R130" s="173"/>
      <c r="S130" s="173"/>
      <c r="T130" s="173"/>
      <c r="U130" s="173"/>
      <c r="V130" s="173"/>
      <c r="W130" s="173"/>
      <c r="X130" s="173"/>
      <c r="Y130" s="173"/>
      <c r="Z130" s="22"/>
      <c r="AA130" s="173"/>
      <c r="AB130" s="57"/>
      <c r="AC130" s="173"/>
      <c r="AD130" s="173"/>
      <c r="AE130" s="173"/>
      <c r="AF130" s="173"/>
      <c r="AG130" s="173"/>
      <c r="AH130" s="22"/>
      <c r="AI130" s="27">
        <f t="shared" si="23"/>
        <v>0</v>
      </c>
      <c r="AO130" s="15"/>
      <c r="AP130" s="15"/>
      <c r="AQ130" s="15"/>
      <c r="AR130" s="15"/>
      <c r="AS130" s="15"/>
    </row>
    <row r="131" spans="1:45" ht="20.25" customHeight="1" thickTop="1" thickBot="1" x14ac:dyDescent="0.3">
      <c r="A131" s="174" t="str">
        <f t="shared" si="31"/>
        <v xml:space="preserve">Organisation des marchés </v>
      </c>
      <c r="B131" s="177"/>
      <c r="C131" s="177"/>
      <c r="D131" s="177"/>
      <c r="E131" s="177"/>
      <c r="F131" s="177"/>
      <c r="G131" s="177"/>
      <c r="H131" s="22"/>
      <c r="I131" s="177"/>
      <c r="J131" s="177"/>
      <c r="K131" s="177"/>
      <c r="L131" s="173"/>
      <c r="M131" s="173"/>
      <c r="N131" s="173"/>
      <c r="O131" s="173"/>
      <c r="P131" s="173"/>
      <c r="Q131" s="173"/>
      <c r="R131" s="173"/>
      <c r="S131" s="173"/>
      <c r="T131" s="173"/>
      <c r="U131" s="173"/>
      <c r="V131" s="173"/>
      <c r="W131" s="173"/>
      <c r="X131" s="173"/>
      <c r="Y131" s="173"/>
      <c r="Z131" s="22"/>
      <c r="AA131" s="173"/>
      <c r="AB131" s="57"/>
      <c r="AC131" s="173"/>
      <c r="AD131" s="173"/>
      <c r="AE131" s="173"/>
      <c r="AF131" s="173"/>
      <c r="AG131" s="173"/>
      <c r="AH131" s="22"/>
      <c r="AI131" s="27">
        <f t="shared" si="23"/>
        <v>0</v>
      </c>
      <c r="AO131" s="15"/>
      <c r="AP131" s="15"/>
      <c r="AQ131" s="15"/>
      <c r="AR131" s="15"/>
      <c r="AS131" s="15"/>
    </row>
    <row r="132" spans="1:45" ht="18" customHeight="1" thickTop="1" thickBot="1" x14ac:dyDescent="0.3">
      <c r="A132" s="174" t="str">
        <f t="shared" si="31"/>
        <v>Temps passé à livrer</v>
      </c>
      <c r="B132" s="177"/>
      <c r="C132" s="177"/>
      <c r="D132" s="177"/>
      <c r="E132" s="177"/>
      <c r="F132" s="177"/>
      <c r="G132" s="177"/>
      <c r="H132" s="22"/>
      <c r="I132" s="177"/>
      <c r="J132" s="177"/>
      <c r="K132" s="177"/>
      <c r="L132" s="173"/>
      <c r="M132" s="173"/>
      <c r="N132" s="173"/>
      <c r="O132" s="173"/>
      <c r="P132" s="173"/>
      <c r="Q132" s="173"/>
      <c r="R132" s="173"/>
      <c r="S132" s="173"/>
      <c r="T132" s="173"/>
      <c r="U132" s="173"/>
      <c r="V132" s="173"/>
      <c r="W132" s="173"/>
      <c r="X132" s="173"/>
      <c r="Y132" s="173"/>
      <c r="Z132" s="22"/>
      <c r="AA132" s="173"/>
      <c r="AB132" s="57"/>
      <c r="AC132" s="173"/>
      <c r="AD132" s="173"/>
      <c r="AE132" s="173"/>
      <c r="AF132" s="173"/>
      <c r="AG132" s="173"/>
      <c r="AH132" s="22"/>
      <c r="AI132" s="27">
        <f t="shared" si="23"/>
        <v>0</v>
      </c>
      <c r="AO132" s="15"/>
      <c r="AP132" s="15"/>
      <c r="AQ132" s="15"/>
      <c r="AR132" s="15"/>
      <c r="AS132" s="15"/>
    </row>
    <row r="133" spans="1:45" ht="18" customHeight="1" thickTop="1" thickBot="1" x14ac:dyDescent="0.3">
      <c r="A133" s="174" t="str">
        <f t="shared" si="31"/>
        <v xml:space="preserve">Temps passé sur les marchés </v>
      </c>
      <c r="B133" s="177"/>
      <c r="C133" s="177"/>
      <c r="D133" s="177"/>
      <c r="E133" s="177"/>
      <c r="F133" s="177"/>
      <c r="G133" s="177"/>
      <c r="H133" s="22"/>
      <c r="I133" s="177"/>
      <c r="J133" s="177"/>
      <c r="K133" s="177"/>
      <c r="L133" s="173"/>
      <c r="M133" s="173"/>
      <c r="N133" s="173"/>
      <c r="O133" s="173"/>
      <c r="P133" s="173"/>
      <c r="Q133" s="173"/>
      <c r="R133" s="173"/>
      <c r="S133" s="173"/>
      <c r="T133" s="173"/>
      <c r="U133" s="173"/>
      <c r="V133" s="173"/>
      <c r="W133" s="173"/>
      <c r="X133" s="173"/>
      <c r="Y133" s="173"/>
      <c r="Z133" s="22"/>
      <c r="AA133" s="173"/>
      <c r="AB133" s="57"/>
      <c r="AC133" s="173"/>
      <c r="AD133" s="173"/>
      <c r="AE133" s="173"/>
      <c r="AF133" s="173"/>
      <c r="AG133" s="173"/>
      <c r="AH133" s="22"/>
      <c r="AI133" s="27">
        <f t="shared" si="23"/>
        <v>0</v>
      </c>
      <c r="AO133" s="15"/>
      <c r="AP133" s="15"/>
      <c r="AQ133" s="15"/>
      <c r="AR133" s="15"/>
      <c r="AS133" s="15"/>
    </row>
    <row r="134" spans="1:45" ht="18" customHeight="1" thickTop="1" thickBot="1" x14ac:dyDescent="0.3">
      <c r="A134" s="174" t="str">
        <f t="shared" si="31"/>
        <v>Gestion de la caisse</v>
      </c>
      <c r="B134" s="177"/>
      <c r="C134" s="177"/>
      <c r="D134" s="177"/>
      <c r="E134" s="177"/>
      <c r="F134" s="177"/>
      <c r="G134" s="177"/>
      <c r="H134" s="22"/>
      <c r="I134" s="177"/>
      <c r="J134" s="177"/>
      <c r="K134" s="177"/>
      <c r="L134" s="173"/>
      <c r="M134" s="173"/>
      <c r="N134" s="173"/>
      <c r="O134" s="173"/>
      <c r="P134" s="173"/>
      <c r="Q134" s="173"/>
      <c r="R134" s="173"/>
      <c r="S134" s="173"/>
      <c r="T134" s="173"/>
      <c r="U134" s="173"/>
      <c r="V134" s="173"/>
      <c r="W134" s="173"/>
      <c r="X134" s="173"/>
      <c r="Y134" s="173"/>
      <c r="Z134" s="22"/>
      <c r="AA134" s="173"/>
      <c r="AB134" s="57"/>
      <c r="AC134" s="173"/>
      <c r="AD134" s="173"/>
      <c r="AE134" s="173"/>
      <c r="AF134" s="173"/>
      <c r="AG134" s="173"/>
      <c r="AH134" s="22"/>
      <c r="AI134" s="27">
        <f t="shared" si="23"/>
        <v>0</v>
      </c>
      <c r="AO134" s="15"/>
      <c r="AP134" s="15"/>
      <c r="AQ134" s="15"/>
      <c r="AR134" s="15"/>
      <c r="AS134" s="15"/>
    </row>
    <row r="135" spans="1:45" ht="18" customHeight="1" thickTop="1" thickBot="1" x14ac:dyDescent="0.3">
      <c r="A135" s="174" t="str">
        <f t="shared" si="31"/>
        <v>Edition de bons de livraisons et factures</v>
      </c>
      <c r="B135" s="177"/>
      <c r="C135" s="177"/>
      <c r="D135" s="177"/>
      <c r="E135" s="177"/>
      <c r="F135" s="177"/>
      <c r="G135" s="177"/>
      <c r="H135" s="22"/>
      <c r="I135" s="177"/>
      <c r="J135" s="177"/>
      <c r="K135" s="177"/>
      <c r="L135" s="173"/>
      <c r="M135" s="173"/>
      <c r="N135" s="173"/>
      <c r="O135" s="173"/>
      <c r="P135" s="173"/>
      <c r="Q135" s="173"/>
      <c r="R135" s="173"/>
      <c r="S135" s="173"/>
      <c r="T135" s="173"/>
      <c r="U135" s="173"/>
      <c r="V135" s="173"/>
      <c r="W135" s="173"/>
      <c r="X135" s="173"/>
      <c r="Y135" s="173"/>
      <c r="Z135" s="22"/>
      <c r="AA135" s="173"/>
      <c r="AB135" s="57"/>
      <c r="AC135" s="173"/>
      <c r="AD135" s="173"/>
      <c r="AE135" s="173"/>
      <c r="AF135" s="173"/>
      <c r="AG135" s="173"/>
      <c r="AH135" s="22"/>
      <c r="AI135" s="27">
        <f t="shared" si="23"/>
        <v>0</v>
      </c>
      <c r="AO135" s="15"/>
      <c r="AP135" s="15"/>
      <c r="AQ135" s="15"/>
      <c r="AR135" s="15"/>
      <c r="AS135" s="15"/>
    </row>
    <row r="136" spans="1:45" ht="24.75" customHeight="1" thickTop="1" thickBot="1" x14ac:dyDescent="0.3">
      <c r="A136" s="174" t="str">
        <f t="shared" si="31"/>
        <v xml:space="preserve">Temps de chargement, déchargement du camion + nettoyage </v>
      </c>
      <c r="B136" s="177"/>
      <c r="C136" s="177"/>
      <c r="D136" s="177"/>
      <c r="E136" s="177"/>
      <c r="F136" s="177"/>
      <c r="G136" s="177"/>
      <c r="H136" s="22"/>
      <c r="I136" s="177"/>
      <c r="J136" s="177"/>
      <c r="K136" s="177"/>
      <c r="L136" s="173"/>
      <c r="M136" s="173"/>
      <c r="N136" s="173"/>
      <c r="O136" s="173"/>
      <c r="P136" s="173"/>
      <c r="Q136" s="173"/>
      <c r="R136" s="173"/>
      <c r="S136" s="173"/>
      <c r="T136" s="173"/>
      <c r="U136" s="173"/>
      <c r="V136" s="173"/>
      <c r="W136" s="173"/>
      <c r="X136" s="173"/>
      <c r="Y136" s="173"/>
      <c r="Z136" s="22"/>
      <c r="AA136" s="173"/>
      <c r="AB136" s="57"/>
      <c r="AC136" s="173"/>
      <c r="AD136" s="173"/>
      <c r="AE136" s="173"/>
      <c r="AF136" s="173"/>
      <c r="AG136" s="173"/>
      <c r="AH136" s="22"/>
      <c r="AI136" s="27">
        <f t="shared" si="23"/>
        <v>0</v>
      </c>
      <c r="AO136" s="15"/>
      <c r="AP136" s="15"/>
      <c r="AQ136" s="15"/>
      <c r="AR136" s="15"/>
      <c r="AS136" s="15"/>
    </row>
    <row r="137" spans="1:45" ht="24.75" customHeight="1" thickTop="1" thickBot="1" x14ac:dyDescent="0.3">
      <c r="A137" s="174" t="str">
        <f t="shared" si="31"/>
        <v xml:space="preserve">Démarchage des clients, prospects </v>
      </c>
      <c r="B137" s="177"/>
      <c r="C137" s="177"/>
      <c r="D137" s="177"/>
      <c r="E137" s="177"/>
      <c r="F137" s="177"/>
      <c r="G137" s="177"/>
      <c r="H137" s="22"/>
      <c r="I137" s="177"/>
      <c r="J137" s="177"/>
      <c r="K137" s="177"/>
      <c r="L137" s="173"/>
      <c r="M137" s="173"/>
      <c r="N137" s="173"/>
      <c r="O137" s="173"/>
      <c r="P137" s="173"/>
      <c r="Q137" s="173"/>
      <c r="R137" s="173"/>
      <c r="S137" s="173"/>
      <c r="T137" s="173"/>
      <c r="U137" s="173"/>
      <c r="V137" s="173"/>
      <c r="W137" s="173"/>
      <c r="X137" s="173"/>
      <c r="Y137" s="173"/>
      <c r="Z137" s="22"/>
      <c r="AA137" s="173"/>
      <c r="AB137" s="57"/>
      <c r="AC137" s="173"/>
      <c r="AD137" s="173"/>
      <c r="AE137" s="173"/>
      <c r="AF137" s="173"/>
      <c r="AG137" s="173"/>
      <c r="AH137" s="22"/>
      <c r="AI137" s="27">
        <f t="shared" si="23"/>
        <v>0</v>
      </c>
      <c r="AO137" s="15"/>
      <c r="AP137" s="15"/>
      <c r="AQ137" s="15"/>
      <c r="AR137" s="15"/>
      <c r="AS137" s="15"/>
    </row>
    <row r="138" spans="1:45" ht="24.75" customHeight="1" thickTop="1" thickBot="1" x14ac:dyDescent="0.3">
      <c r="A138" s="174" t="str">
        <f t="shared" si="31"/>
        <v>gestion des stocks</v>
      </c>
      <c r="B138" s="177"/>
      <c r="C138" s="177"/>
      <c r="D138" s="177"/>
      <c r="E138" s="177"/>
      <c r="F138" s="177"/>
      <c r="G138" s="177"/>
      <c r="H138" s="22"/>
      <c r="I138" s="177"/>
      <c r="J138" s="177"/>
      <c r="K138" s="177"/>
      <c r="L138" s="173"/>
      <c r="M138" s="173"/>
      <c r="N138" s="173"/>
      <c r="O138" s="173"/>
      <c r="P138" s="173"/>
      <c r="Q138" s="173"/>
      <c r="R138" s="173"/>
      <c r="S138" s="173"/>
      <c r="T138" s="173"/>
      <c r="U138" s="173"/>
      <c r="V138" s="173"/>
      <c r="W138" s="173"/>
      <c r="X138" s="173"/>
      <c r="Y138" s="173"/>
      <c r="Z138" s="22"/>
      <c r="AA138" s="173"/>
      <c r="AB138" s="57"/>
      <c r="AC138" s="173"/>
      <c r="AD138" s="173"/>
      <c r="AE138" s="173"/>
      <c r="AF138" s="173"/>
      <c r="AG138" s="173"/>
      <c r="AH138" s="22"/>
      <c r="AI138" s="27">
        <f t="shared" si="23"/>
        <v>0</v>
      </c>
      <c r="AO138" s="15"/>
      <c r="AP138" s="15"/>
      <c r="AQ138" s="15"/>
      <c r="AR138" s="15"/>
      <c r="AS138" s="15"/>
    </row>
    <row r="139" spans="1:45" ht="18" customHeight="1" thickTop="1" thickBot="1" x14ac:dyDescent="0.3">
      <c r="A139" s="174"/>
      <c r="B139" s="177"/>
      <c r="C139" s="177"/>
      <c r="D139" s="177"/>
      <c r="E139" s="177"/>
      <c r="F139" s="177"/>
      <c r="G139" s="177"/>
      <c r="H139" s="22"/>
      <c r="I139" s="177"/>
      <c r="J139" s="177"/>
      <c r="K139" s="177"/>
      <c r="L139" s="173"/>
      <c r="M139" s="173"/>
      <c r="N139" s="173"/>
      <c r="O139" s="173"/>
      <c r="P139" s="173"/>
      <c r="Q139" s="173"/>
      <c r="R139" s="173"/>
      <c r="S139" s="173"/>
      <c r="T139" s="173"/>
      <c r="U139" s="173"/>
      <c r="V139" s="173"/>
      <c r="W139" s="173"/>
      <c r="X139" s="173"/>
      <c r="Y139" s="173"/>
      <c r="Z139" s="22"/>
      <c r="AA139" s="173"/>
      <c r="AB139" s="57"/>
      <c r="AC139" s="173"/>
      <c r="AD139" s="173"/>
      <c r="AE139" s="173"/>
      <c r="AF139" s="173"/>
      <c r="AG139" s="173"/>
      <c r="AH139" s="22"/>
      <c r="AI139" s="27">
        <f t="shared" si="23"/>
        <v>0</v>
      </c>
      <c r="AO139" s="15"/>
      <c r="AP139" s="15"/>
      <c r="AQ139" s="15"/>
      <c r="AR139" s="15"/>
      <c r="AS139" s="15"/>
    </row>
    <row r="140" spans="1:45" ht="34.15" customHeight="1" thickTop="1" thickBot="1" x14ac:dyDescent="0.3">
      <c r="A140" s="157" t="str">
        <f t="shared" si="31"/>
        <v>Gestion administrative (compta et gestion du personnel)</v>
      </c>
      <c r="B140" s="29"/>
      <c r="C140" s="29"/>
      <c r="D140" s="29"/>
      <c r="E140" s="29"/>
      <c r="F140" s="29"/>
      <c r="G140" s="29"/>
      <c r="H140" s="22"/>
      <c r="I140" s="29"/>
      <c r="J140" s="29"/>
      <c r="K140" s="29"/>
      <c r="L140" s="26"/>
      <c r="M140" s="26"/>
      <c r="N140" s="26"/>
      <c r="O140" s="26"/>
      <c r="P140" s="26"/>
      <c r="Q140" s="26"/>
      <c r="R140" s="26"/>
      <c r="S140" s="26"/>
      <c r="T140" s="26"/>
      <c r="U140" s="26"/>
      <c r="V140" s="26"/>
      <c r="W140" s="26"/>
      <c r="X140" s="26"/>
      <c r="Y140" s="26"/>
      <c r="Z140" s="22"/>
      <c r="AA140" s="26"/>
      <c r="AB140" s="57"/>
      <c r="AC140" s="26"/>
      <c r="AD140" s="26"/>
      <c r="AE140" s="26"/>
      <c r="AF140" s="26"/>
      <c r="AG140" s="26"/>
      <c r="AH140" s="22"/>
      <c r="AI140" s="27">
        <f t="shared" si="23"/>
        <v>0</v>
      </c>
    </row>
    <row r="141" spans="1:45" ht="16.5" thickTop="1" thickBot="1" x14ac:dyDescent="0.3">
      <c r="A141" s="37" t="s">
        <v>93</v>
      </c>
      <c r="B141" s="27">
        <f t="shared" ref="B141:G141" si="35">SUM(B119:B140)</f>
        <v>0</v>
      </c>
      <c r="C141" s="27">
        <f t="shared" si="35"/>
        <v>0</v>
      </c>
      <c r="D141" s="27">
        <f t="shared" si="35"/>
        <v>0</v>
      </c>
      <c r="E141" s="27">
        <f t="shared" si="35"/>
        <v>0</v>
      </c>
      <c r="F141" s="27">
        <f t="shared" si="35"/>
        <v>0</v>
      </c>
      <c r="G141" s="27">
        <f t="shared" si="35"/>
        <v>0</v>
      </c>
      <c r="H141" s="24"/>
      <c r="I141" s="27">
        <f t="shared" ref="I141:Y141" si="36">SUM(I119:I140)</f>
        <v>0</v>
      </c>
      <c r="J141" s="27">
        <f t="shared" si="36"/>
        <v>0</v>
      </c>
      <c r="K141" s="27">
        <f t="shared" si="36"/>
        <v>0</v>
      </c>
      <c r="L141" s="27">
        <f t="shared" si="36"/>
        <v>0</v>
      </c>
      <c r="M141" s="27">
        <f t="shared" si="36"/>
        <v>0</v>
      </c>
      <c r="N141" s="27">
        <f t="shared" si="36"/>
        <v>0</v>
      </c>
      <c r="O141" s="27">
        <f t="shared" si="36"/>
        <v>0</v>
      </c>
      <c r="P141" s="27">
        <f t="shared" si="36"/>
        <v>0</v>
      </c>
      <c r="Q141" s="27">
        <f t="shared" si="36"/>
        <v>0</v>
      </c>
      <c r="R141" s="27">
        <f t="shared" si="36"/>
        <v>0</v>
      </c>
      <c r="S141" s="27">
        <f t="shared" si="36"/>
        <v>0</v>
      </c>
      <c r="T141" s="27">
        <f t="shared" si="36"/>
        <v>0</v>
      </c>
      <c r="U141" s="27">
        <f t="shared" si="36"/>
        <v>0</v>
      </c>
      <c r="V141" s="27">
        <f t="shared" si="36"/>
        <v>0</v>
      </c>
      <c r="W141" s="27">
        <f t="shared" si="36"/>
        <v>0</v>
      </c>
      <c r="X141" s="27">
        <f t="shared" si="36"/>
        <v>0</v>
      </c>
      <c r="Y141" s="27">
        <f t="shared" si="36"/>
        <v>0</v>
      </c>
      <c r="Z141" s="22"/>
      <c r="AA141" s="27">
        <f>SUM(AA119:AA140)</f>
        <v>0</v>
      </c>
      <c r="AB141" s="58"/>
      <c r="AC141" s="27">
        <f>SUM(AC119:AC140)</f>
        <v>0</v>
      </c>
      <c r="AD141" s="27">
        <f>SUM(AD119:AD140)</f>
        <v>0</v>
      </c>
      <c r="AE141" s="27">
        <f>SUM(AE119:AE140)</f>
        <v>0</v>
      </c>
      <c r="AF141" s="27">
        <f>SUM(AF119:AF140)</f>
        <v>0</v>
      </c>
      <c r="AG141" s="27">
        <f>SUM(AG119:AG140)</f>
        <v>0</v>
      </c>
      <c r="AH141" s="24"/>
      <c r="AI141" s="27">
        <f t="shared" si="23"/>
        <v>0</v>
      </c>
    </row>
    <row r="142" spans="1:45" ht="15.75" thickBot="1" x14ac:dyDescent="0.3">
      <c r="A142" s="16"/>
      <c r="B142" s="38"/>
      <c r="C142" s="38"/>
      <c r="D142" s="38"/>
      <c r="E142" s="38"/>
      <c r="F142" s="38"/>
      <c r="G142" s="38"/>
      <c r="H142" s="15"/>
      <c r="I142" s="38"/>
      <c r="J142" s="38"/>
      <c r="K142" s="38"/>
      <c r="L142" s="15"/>
      <c r="M142" s="15"/>
      <c r="N142" s="15"/>
      <c r="O142" s="15"/>
      <c r="P142" s="15"/>
      <c r="Q142" s="15"/>
      <c r="R142" s="15"/>
      <c r="S142" s="15"/>
      <c r="T142" s="15"/>
      <c r="U142" s="15"/>
      <c r="V142" s="15"/>
      <c r="W142" s="15"/>
      <c r="X142" s="15"/>
      <c r="Y142" s="15"/>
      <c r="Z142" s="15"/>
      <c r="AA142" s="38"/>
      <c r="AB142" s="54"/>
      <c r="AC142" s="38"/>
      <c r="AD142" s="15"/>
      <c r="AE142" s="15"/>
      <c r="AF142" s="15"/>
      <c r="AG142" s="15"/>
      <c r="AH142" s="15"/>
      <c r="AI142" s="38"/>
    </row>
    <row r="143" spans="1:45" ht="49.5" thickTop="1" thickBot="1" x14ac:dyDescent="0.3">
      <c r="A143" s="39" t="s">
        <v>94</v>
      </c>
      <c r="B143" s="27">
        <f t="shared" ref="B143:G143" si="37">$G$41</f>
        <v>0</v>
      </c>
      <c r="C143" s="27">
        <f t="shared" si="37"/>
        <v>0</v>
      </c>
      <c r="D143" s="27">
        <f t="shared" si="37"/>
        <v>0</v>
      </c>
      <c r="E143" s="27">
        <f t="shared" si="37"/>
        <v>0</v>
      </c>
      <c r="F143" s="27">
        <f t="shared" si="37"/>
        <v>0</v>
      </c>
      <c r="G143" s="27">
        <f t="shared" si="37"/>
        <v>0</v>
      </c>
      <c r="H143" s="24"/>
      <c r="I143" s="27" t="str">
        <f>$I$41</f>
        <v>Hervé-Marie</v>
      </c>
      <c r="J143" s="27" t="str">
        <f>$J$41</f>
        <v xml:space="preserve">Pierre V. </v>
      </c>
      <c r="K143" s="27" t="str">
        <f t="shared" ref="K143:Y143" si="38">K41</f>
        <v>Pierre-Mick</v>
      </c>
      <c r="L143" s="27" t="str">
        <f t="shared" si="38"/>
        <v>Fabrice</v>
      </c>
      <c r="M143" s="27">
        <f t="shared" si="38"/>
        <v>0</v>
      </c>
      <c r="N143" s="27" t="str">
        <f t="shared" si="38"/>
        <v>Christelle</v>
      </c>
      <c r="O143" s="27">
        <f t="shared" si="38"/>
        <v>0</v>
      </c>
      <c r="P143" s="27" t="str">
        <f t="shared" si="38"/>
        <v>Paul B.</v>
      </c>
      <c r="Q143" s="27" t="str">
        <f t="shared" si="38"/>
        <v xml:space="preserve">Paul F. </v>
      </c>
      <c r="R143" s="27" t="str">
        <f t="shared" si="38"/>
        <v>Alan Louis</v>
      </c>
      <c r="S143" s="27" t="str">
        <f t="shared" si="38"/>
        <v xml:space="preserve">Adrien </v>
      </c>
      <c r="T143" s="27">
        <f t="shared" si="38"/>
        <v>0</v>
      </c>
      <c r="U143" s="27" t="str">
        <f t="shared" si="38"/>
        <v>Valentin</v>
      </c>
      <c r="V143" s="27" t="str">
        <f t="shared" si="38"/>
        <v xml:space="preserve">Mathilde </v>
      </c>
      <c r="W143" s="27" t="str">
        <f t="shared" si="38"/>
        <v>Paul R.</v>
      </c>
      <c r="X143" s="27" t="str">
        <f t="shared" si="38"/>
        <v>Jean-Marc</v>
      </c>
      <c r="Y143" s="27" t="str">
        <f t="shared" si="38"/>
        <v xml:space="preserve">Claude </v>
      </c>
      <c r="Z143" s="24"/>
      <c r="AA143" s="27">
        <f>$AA$41</f>
        <v>0</v>
      </c>
      <c r="AB143" s="58"/>
      <c r="AC143" s="27">
        <f>$AA$41</f>
        <v>0</v>
      </c>
      <c r="AD143" s="27">
        <f>$AA$41</f>
        <v>0</v>
      </c>
      <c r="AE143" s="27">
        <f>$AA$41</f>
        <v>0</v>
      </c>
      <c r="AF143" s="27">
        <f>$AA$41</f>
        <v>0</v>
      </c>
      <c r="AG143" s="27">
        <f>$AA$41</f>
        <v>0</v>
      </c>
      <c r="AH143" s="24"/>
      <c r="AI143" s="25" t="str">
        <f>AI41</f>
        <v>Total /activité par jour hors sous traitance</v>
      </c>
    </row>
    <row r="144" spans="1:45" ht="16.5" thickTop="1" thickBot="1" x14ac:dyDescent="0.3">
      <c r="A144" s="176" t="str">
        <f>A119</f>
        <v>Elevage</v>
      </c>
      <c r="B144" s="26"/>
      <c r="C144" s="26"/>
      <c r="D144" s="26"/>
      <c r="E144" s="26"/>
      <c r="F144" s="26"/>
      <c r="G144" s="26"/>
      <c r="H144" s="22"/>
      <c r="I144" s="26"/>
      <c r="J144" s="26"/>
      <c r="K144" s="26"/>
      <c r="L144" s="26"/>
      <c r="M144" s="26"/>
      <c r="N144" s="26"/>
      <c r="O144" s="26"/>
      <c r="P144" s="26"/>
      <c r="Q144" s="26"/>
      <c r="R144" s="26"/>
      <c r="S144" s="26"/>
      <c r="T144" s="26"/>
      <c r="U144" s="26"/>
      <c r="V144" s="26"/>
      <c r="W144" s="26"/>
      <c r="X144" s="26"/>
      <c r="Y144" s="26"/>
      <c r="Z144" s="22"/>
      <c r="AA144" s="26"/>
      <c r="AB144" s="57"/>
      <c r="AC144" s="26"/>
      <c r="AD144" s="26"/>
      <c r="AE144" s="26"/>
      <c r="AF144" s="26"/>
      <c r="AG144" s="26"/>
      <c r="AH144" s="22"/>
      <c r="AI144" s="27">
        <f>SUM(G144:AA144)</f>
        <v>0</v>
      </c>
    </row>
    <row r="145" spans="1:45" ht="30" customHeight="1" thickTop="1" thickBot="1" x14ac:dyDescent="0.3">
      <c r="A145" s="176" t="str">
        <f t="shared" ref="A145:A165" si="39">A120</f>
        <v>Transport abattoir et atelier découpe</v>
      </c>
      <c r="B145" s="26"/>
      <c r="C145" s="26"/>
      <c r="D145" s="26"/>
      <c r="E145" s="26"/>
      <c r="F145" s="26"/>
      <c r="G145" s="26"/>
      <c r="H145" s="22"/>
      <c r="I145" s="26"/>
      <c r="J145" s="26"/>
      <c r="K145" s="26"/>
      <c r="L145" s="26"/>
      <c r="M145" s="26"/>
      <c r="N145" s="26"/>
      <c r="O145" s="26"/>
      <c r="P145" s="26"/>
      <c r="Q145" s="26"/>
      <c r="R145" s="26"/>
      <c r="S145" s="26"/>
      <c r="T145" s="26"/>
      <c r="U145" s="26"/>
      <c r="V145" s="26"/>
      <c r="W145" s="26"/>
      <c r="X145" s="26"/>
      <c r="Y145" s="26"/>
      <c r="Z145" s="22"/>
      <c r="AA145" s="26"/>
      <c r="AB145" s="57"/>
      <c r="AC145" s="26"/>
      <c r="AD145" s="26"/>
      <c r="AE145" s="26"/>
      <c r="AF145" s="26"/>
      <c r="AG145" s="26"/>
      <c r="AH145" s="22"/>
      <c r="AI145" s="27">
        <f>SUM(G145:AA145)</f>
        <v>0</v>
      </c>
    </row>
    <row r="146" spans="1:45" ht="30.6" customHeight="1" thickTop="1" thickBot="1" x14ac:dyDescent="0.3">
      <c r="A146" s="176" t="str">
        <f t="shared" si="39"/>
        <v>Découpe transformation, dont  :</v>
      </c>
      <c r="B146" s="26">
        <f t="shared" ref="B146:G146" si="40">SUM(B147:B151)</f>
        <v>0</v>
      </c>
      <c r="C146" s="26">
        <f t="shared" si="40"/>
        <v>0</v>
      </c>
      <c r="D146" s="26">
        <f t="shared" si="40"/>
        <v>0</v>
      </c>
      <c r="E146" s="26">
        <f t="shared" si="40"/>
        <v>0</v>
      </c>
      <c r="F146" s="26">
        <f t="shared" si="40"/>
        <v>0</v>
      </c>
      <c r="G146" s="26">
        <f t="shared" si="40"/>
        <v>0</v>
      </c>
      <c r="H146" s="22"/>
      <c r="I146" s="26">
        <f>SUM(I147:I151)</f>
        <v>0</v>
      </c>
      <c r="J146" s="26">
        <f t="shared" ref="J146:Y146" si="41">SUM(J147:J151)</f>
        <v>0</v>
      </c>
      <c r="K146" s="26">
        <f t="shared" si="41"/>
        <v>0</v>
      </c>
      <c r="L146" s="26">
        <f t="shared" si="41"/>
        <v>0</v>
      </c>
      <c r="M146" s="26">
        <f t="shared" si="41"/>
        <v>0</v>
      </c>
      <c r="N146" s="26">
        <f t="shared" si="41"/>
        <v>0</v>
      </c>
      <c r="O146" s="26">
        <f t="shared" si="41"/>
        <v>0</v>
      </c>
      <c r="P146" s="26">
        <f t="shared" si="41"/>
        <v>0</v>
      </c>
      <c r="Q146" s="26">
        <f t="shared" si="41"/>
        <v>0</v>
      </c>
      <c r="R146" s="26">
        <f t="shared" si="41"/>
        <v>0</v>
      </c>
      <c r="S146" s="26">
        <f t="shared" si="41"/>
        <v>0</v>
      </c>
      <c r="T146" s="26">
        <f t="shared" si="41"/>
        <v>0</v>
      </c>
      <c r="U146" s="26">
        <f t="shared" si="41"/>
        <v>0</v>
      </c>
      <c r="V146" s="26">
        <f t="shared" si="41"/>
        <v>0</v>
      </c>
      <c r="W146" s="26">
        <f t="shared" si="41"/>
        <v>0</v>
      </c>
      <c r="X146" s="26">
        <f t="shared" si="41"/>
        <v>0</v>
      </c>
      <c r="Y146" s="26">
        <f t="shared" si="41"/>
        <v>0</v>
      </c>
      <c r="Z146" s="22"/>
      <c r="AA146" s="26"/>
      <c r="AB146" s="57"/>
      <c r="AC146" s="26"/>
      <c r="AD146" s="26"/>
      <c r="AE146" s="26"/>
      <c r="AF146" s="26"/>
      <c r="AG146" s="26"/>
      <c r="AH146" s="22"/>
      <c r="AI146" s="27">
        <f>SUM(G146:AA146)</f>
        <v>0</v>
      </c>
    </row>
    <row r="147" spans="1:45" ht="16.5" thickTop="1" thickBot="1" x14ac:dyDescent="0.3">
      <c r="A147" s="174" t="str">
        <f t="shared" si="39"/>
        <v>Nettoyage</v>
      </c>
      <c r="B147" s="173"/>
      <c r="C147" s="173"/>
      <c r="D147" s="173"/>
      <c r="E147" s="173"/>
      <c r="F147" s="173"/>
      <c r="G147" s="173"/>
      <c r="H147" s="22"/>
      <c r="I147" s="173"/>
      <c r="J147" s="173"/>
      <c r="K147" s="173"/>
      <c r="L147" s="173"/>
      <c r="M147" s="173"/>
      <c r="N147" s="173"/>
      <c r="O147" s="173"/>
      <c r="P147" s="173"/>
      <c r="Q147" s="173"/>
      <c r="R147" s="173"/>
      <c r="S147" s="173"/>
      <c r="T147" s="173"/>
      <c r="U147" s="173"/>
      <c r="V147" s="173"/>
      <c r="W147" s="173"/>
      <c r="X147" s="173"/>
      <c r="Y147" s="173"/>
      <c r="Z147" s="22"/>
      <c r="AA147" s="173"/>
      <c r="AB147" s="57"/>
      <c r="AC147" s="173"/>
      <c r="AD147" s="173"/>
      <c r="AE147" s="173"/>
      <c r="AF147" s="173"/>
      <c r="AG147" s="173"/>
      <c r="AH147" s="22"/>
      <c r="AI147" s="27"/>
      <c r="AO147" s="15"/>
      <c r="AP147" s="15"/>
      <c r="AQ147" s="15"/>
      <c r="AR147" s="15"/>
      <c r="AS147" s="15"/>
    </row>
    <row r="148" spans="1:45" ht="16.5" thickTop="1" thickBot="1" x14ac:dyDescent="0.3">
      <c r="A148" s="178" t="str">
        <f t="shared" si="39"/>
        <v>Répartition des morceaux</v>
      </c>
      <c r="B148" s="173"/>
      <c r="C148" s="173"/>
      <c r="D148" s="173"/>
      <c r="E148" s="173"/>
      <c r="F148" s="173"/>
      <c r="G148" s="173"/>
      <c r="H148" s="22"/>
      <c r="I148" s="173"/>
      <c r="J148" s="173"/>
      <c r="K148" s="173"/>
      <c r="L148" s="173"/>
      <c r="M148" s="173"/>
      <c r="N148" s="173"/>
      <c r="O148" s="173"/>
      <c r="P148" s="173"/>
      <c r="Q148" s="173"/>
      <c r="R148" s="173"/>
      <c r="S148" s="173"/>
      <c r="T148" s="173"/>
      <c r="U148" s="173"/>
      <c r="V148" s="173"/>
      <c r="W148" s="173"/>
      <c r="X148" s="173"/>
      <c r="Y148" s="173"/>
      <c r="Z148" s="22"/>
      <c r="AA148" s="173"/>
      <c r="AB148" s="57"/>
      <c r="AC148" s="173"/>
      <c r="AD148" s="173"/>
      <c r="AE148" s="173"/>
      <c r="AF148" s="173"/>
      <c r="AG148" s="173"/>
      <c r="AH148" s="22"/>
      <c r="AI148" s="27"/>
      <c r="AO148" s="15"/>
      <c r="AP148" s="15"/>
      <c r="AQ148" s="15"/>
      <c r="AR148" s="15"/>
      <c r="AS148" s="15"/>
    </row>
    <row r="149" spans="1:45" ht="16.5" thickTop="1" thickBot="1" x14ac:dyDescent="0.3">
      <c r="A149" s="178" t="str">
        <f t="shared" si="39"/>
        <v>Colisage</v>
      </c>
      <c r="B149" s="173"/>
      <c r="C149" s="173"/>
      <c r="D149" s="173"/>
      <c r="E149" s="173"/>
      <c r="F149" s="173"/>
      <c r="G149" s="173"/>
      <c r="H149" s="22"/>
      <c r="I149" s="173"/>
      <c r="J149" s="173"/>
      <c r="K149" s="173"/>
      <c r="L149" s="173"/>
      <c r="M149" s="173"/>
      <c r="N149" s="173"/>
      <c r="O149" s="173"/>
      <c r="P149" s="173"/>
      <c r="Q149" s="173"/>
      <c r="R149" s="173"/>
      <c r="S149" s="173"/>
      <c r="T149" s="173"/>
      <c r="U149" s="173"/>
      <c r="V149" s="173"/>
      <c r="W149" s="173"/>
      <c r="X149" s="173"/>
      <c r="Y149" s="173"/>
      <c r="Z149" s="22"/>
      <c r="AA149" s="173"/>
      <c r="AB149" s="57"/>
      <c r="AC149" s="173"/>
      <c r="AD149" s="173"/>
      <c r="AE149" s="173"/>
      <c r="AF149" s="173"/>
      <c r="AG149" s="173"/>
      <c r="AH149" s="22"/>
      <c r="AI149" s="27"/>
      <c r="AO149" s="15"/>
      <c r="AP149" s="15"/>
      <c r="AQ149" s="15"/>
      <c r="AR149" s="15"/>
      <c r="AS149" s="15"/>
    </row>
    <row r="150" spans="1:45" ht="16.5" thickTop="1" thickBot="1" x14ac:dyDescent="0.3">
      <c r="A150" s="178" t="str">
        <f t="shared" si="39"/>
        <v xml:space="preserve">Gestion des analyses </v>
      </c>
      <c r="B150" s="173"/>
      <c r="C150" s="173"/>
      <c r="D150" s="173"/>
      <c r="E150" s="173"/>
      <c r="F150" s="173"/>
      <c r="G150" s="173"/>
      <c r="H150" s="22"/>
      <c r="I150" s="173"/>
      <c r="J150" s="173"/>
      <c r="K150" s="173"/>
      <c r="L150" s="173"/>
      <c r="M150" s="173"/>
      <c r="N150" s="173"/>
      <c r="O150" s="173"/>
      <c r="P150" s="173"/>
      <c r="Q150" s="173"/>
      <c r="R150" s="173"/>
      <c r="S150" s="173"/>
      <c r="T150" s="173"/>
      <c r="U150" s="173"/>
      <c r="V150" s="173"/>
      <c r="W150" s="173"/>
      <c r="X150" s="173"/>
      <c r="Y150" s="173"/>
      <c r="Z150" s="22"/>
      <c r="AA150" s="173"/>
      <c r="AB150" s="57"/>
      <c r="AC150" s="173"/>
      <c r="AD150" s="173"/>
      <c r="AE150" s="173"/>
      <c r="AF150" s="173"/>
      <c r="AG150" s="173"/>
      <c r="AH150" s="22"/>
      <c r="AI150" s="27"/>
      <c r="AO150" s="15"/>
      <c r="AP150" s="15"/>
      <c r="AQ150" s="15"/>
      <c r="AR150" s="15"/>
      <c r="AS150" s="15"/>
    </row>
    <row r="151" spans="1:45" ht="16.5" thickTop="1" thickBot="1" x14ac:dyDescent="0.3">
      <c r="A151" s="178" t="str">
        <f t="shared" si="39"/>
        <v xml:space="preserve">Partie sanitaire </v>
      </c>
      <c r="B151" s="173"/>
      <c r="C151" s="173"/>
      <c r="D151" s="173"/>
      <c r="E151" s="173"/>
      <c r="F151" s="173"/>
      <c r="G151" s="173"/>
      <c r="H151" s="22"/>
      <c r="I151" s="173"/>
      <c r="J151" s="173"/>
      <c r="K151" s="173"/>
      <c r="L151" s="173"/>
      <c r="M151" s="173"/>
      <c r="N151" s="173"/>
      <c r="O151" s="173"/>
      <c r="P151" s="173"/>
      <c r="Q151" s="173"/>
      <c r="R151" s="173"/>
      <c r="S151" s="173"/>
      <c r="T151" s="173"/>
      <c r="U151" s="173"/>
      <c r="V151" s="173"/>
      <c r="W151" s="173"/>
      <c r="X151" s="173"/>
      <c r="Y151" s="173"/>
      <c r="Z151" s="22"/>
      <c r="AA151" s="173"/>
      <c r="AB151" s="57"/>
      <c r="AC151" s="173"/>
      <c r="AD151" s="173"/>
      <c r="AE151" s="173"/>
      <c r="AF151" s="173"/>
      <c r="AG151" s="173"/>
      <c r="AH151" s="22"/>
      <c r="AI151" s="27"/>
      <c r="AO151" s="15"/>
      <c r="AP151" s="15"/>
      <c r="AQ151" s="15"/>
      <c r="AR151" s="15"/>
      <c r="AS151" s="15"/>
    </row>
    <row r="152" spans="1:45" ht="25.5" thickTop="1" thickBot="1" x14ac:dyDescent="0.3">
      <c r="A152" s="175" t="str">
        <f t="shared" si="39"/>
        <v>Commercialisation des produits finis, dont :</v>
      </c>
      <c r="B152" s="26">
        <f>SUM(B153:B164)</f>
        <v>0</v>
      </c>
      <c r="C152" s="26">
        <f t="shared" ref="C152:AG152" si="42">SUM(C153:C164)</f>
        <v>0</v>
      </c>
      <c r="D152" s="26">
        <f t="shared" si="42"/>
        <v>0</v>
      </c>
      <c r="E152" s="26">
        <f t="shared" si="42"/>
        <v>0</v>
      </c>
      <c r="F152" s="26">
        <f t="shared" si="42"/>
        <v>0</v>
      </c>
      <c r="G152" s="26">
        <f t="shared" si="42"/>
        <v>0</v>
      </c>
      <c r="H152" s="173"/>
      <c r="I152" s="26">
        <f t="shared" si="42"/>
        <v>0</v>
      </c>
      <c r="J152" s="26">
        <f t="shared" si="42"/>
        <v>0</v>
      </c>
      <c r="K152" s="26">
        <f t="shared" si="42"/>
        <v>0</v>
      </c>
      <c r="L152" s="26">
        <f t="shared" si="42"/>
        <v>0</v>
      </c>
      <c r="M152" s="26">
        <f t="shared" si="42"/>
        <v>0</v>
      </c>
      <c r="N152" s="26">
        <f t="shared" si="42"/>
        <v>0</v>
      </c>
      <c r="O152" s="26">
        <f t="shared" si="42"/>
        <v>0</v>
      </c>
      <c r="P152" s="26">
        <f t="shared" si="42"/>
        <v>0</v>
      </c>
      <c r="Q152" s="26">
        <f t="shared" si="42"/>
        <v>0</v>
      </c>
      <c r="R152" s="26">
        <f t="shared" si="42"/>
        <v>0</v>
      </c>
      <c r="S152" s="26">
        <f t="shared" si="42"/>
        <v>0</v>
      </c>
      <c r="T152" s="26">
        <f t="shared" si="42"/>
        <v>0</v>
      </c>
      <c r="U152" s="26">
        <f t="shared" si="42"/>
        <v>0</v>
      </c>
      <c r="V152" s="26">
        <f t="shared" si="42"/>
        <v>0</v>
      </c>
      <c r="W152" s="26">
        <f t="shared" si="42"/>
        <v>0</v>
      </c>
      <c r="X152" s="26">
        <f t="shared" si="42"/>
        <v>0</v>
      </c>
      <c r="Y152" s="26">
        <f t="shared" si="42"/>
        <v>0</v>
      </c>
      <c r="Z152" s="173"/>
      <c r="AA152" s="26">
        <f t="shared" si="42"/>
        <v>0</v>
      </c>
      <c r="AB152" s="173"/>
      <c r="AC152" s="26">
        <f t="shared" si="42"/>
        <v>0</v>
      </c>
      <c r="AD152" s="26">
        <f t="shared" si="42"/>
        <v>0</v>
      </c>
      <c r="AE152" s="26">
        <f t="shared" si="42"/>
        <v>0</v>
      </c>
      <c r="AF152" s="26">
        <f t="shared" si="42"/>
        <v>0</v>
      </c>
      <c r="AG152" s="26">
        <f t="shared" si="42"/>
        <v>0</v>
      </c>
      <c r="AH152" s="22"/>
      <c r="AI152" s="27">
        <f>SUM(G152:AA152)</f>
        <v>0</v>
      </c>
    </row>
    <row r="153" spans="1:45" ht="16.5" thickTop="1" thickBot="1" x14ac:dyDescent="0.3">
      <c r="A153" s="174" t="str">
        <f t="shared" si="39"/>
        <v xml:space="preserve">Prise des commandes </v>
      </c>
      <c r="B153" s="250">
        <f t="shared" ref="B153:G153" si="43">SUM(B154:B164)</f>
        <v>0</v>
      </c>
      <c r="C153" s="250">
        <f t="shared" si="43"/>
        <v>0</v>
      </c>
      <c r="D153" s="250">
        <f t="shared" si="43"/>
        <v>0</v>
      </c>
      <c r="E153" s="250">
        <f t="shared" si="43"/>
        <v>0</v>
      </c>
      <c r="F153" s="250">
        <f t="shared" si="43"/>
        <v>0</v>
      </c>
      <c r="G153" s="250">
        <f t="shared" si="43"/>
        <v>0</v>
      </c>
      <c r="H153" s="251"/>
      <c r="I153" s="250">
        <f>SUM(I154:I164)</f>
        <v>0</v>
      </c>
      <c r="J153" s="250">
        <f t="shared" ref="J153:Y153" si="44">SUM(J154:J164)</f>
        <v>0</v>
      </c>
      <c r="K153" s="250">
        <f t="shared" si="44"/>
        <v>0</v>
      </c>
      <c r="L153" s="250">
        <f t="shared" si="44"/>
        <v>0</v>
      </c>
      <c r="M153" s="250">
        <f t="shared" si="44"/>
        <v>0</v>
      </c>
      <c r="N153" s="250">
        <f t="shared" si="44"/>
        <v>0</v>
      </c>
      <c r="O153" s="250">
        <f t="shared" si="44"/>
        <v>0</v>
      </c>
      <c r="P153" s="250">
        <f t="shared" si="44"/>
        <v>0</v>
      </c>
      <c r="Q153" s="250">
        <f t="shared" si="44"/>
        <v>0</v>
      </c>
      <c r="R153" s="250">
        <f t="shared" si="44"/>
        <v>0</v>
      </c>
      <c r="S153" s="250">
        <f t="shared" si="44"/>
        <v>0</v>
      </c>
      <c r="T153" s="250">
        <f t="shared" si="44"/>
        <v>0</v>
      </c>
      <c r="U153" s="250">
        <f t="shared" si="44"/>
        <v>0</v>
      </c>
      <c r="V153" s="250">
        <f t="shared" si="44"/>
        <v>0</v>
      </c>
      <c r="W153" s="250">
        <f t="shared" si="44"/>
        <v>0</v>
      </c>
      <c r="X153" s="250">
        <f t="shared" si="44"/>
        <v>0</v>
      </c>
      <c r="Y153" s="250">
        <f t="shared" si="44"/>
        <v>0</v>
      </c>
      <c r="Z153" s="251"/>
      <c r="AA153" s="250"/>
      <c r="AB153" s="252"/>
      <c r="AC153" s="250"/>
      <c r="AD153" s="250"/>
      <c r="AE153" s="250"/>
      <c r="AF153" s="250"/>
      <c r="AG153" s="250"/>
      <c r="AH153" s="22"/>
      <c r="AI153" s="27">
        <f>SUM(G153:AA153)</f>
        <v>0</v>
      </c>
    </row>
    <row r="154" spans="1:45" ht="18.75" customHeight="1" thickTop="1" thickBot="1" x14ac:dyDescent="0.3">
      <c r="A154" s="174" t="str">
        <f t="shared" si="39"/>
        <v xml:space="preserve">Préparation des commandes </v>
      </c>
      <c r="B154" s="177"/>
      <c r="C154" s="177"/>
      <c r="D154" s="177"/>
      <c r="E154" s="177"/>
      <c r="F154" s="177"/>
      <c r="G154" s="177"/>
      <c r="H154" s="22"/>
      <c r="I154" s="177"/>
      <c r="J154" s="177"/>
      <c r="K154" s="177"/>
      <c r="L154" s="173"/>
      <c r="M154" s="173"/>
      <c r="N154" s="173"/>
      <c r="O154" s="173"/>
      <c r="P154" s="173"/>
      <c r="Q154" s="173"/>
      <c r="R154" s="173"/>
      <c r="S154" s="173"/>
      <c r="T154" s="173"/>
      <c r="U154" s="173"/>
      <c r="V154" s="173"/>
      <c r="W154" s="173"/>
      <c r="X154" s="173"/>
      <c r="Y154" s="173"/>
      <c r="Z154" s="22"/>
      <c r="AA154" s="173"/>
      <c r="AB154" s="57"/>
      <c r="AC154" s="173"/>
      <c r="AD154" s="173"/>
      <c r="AE154" s="173"/>
      <c r="AF154" s="173"/>
      <c r="AG154" s="173"/>
      <c r="AH154" s="22"/>
      <c r="AI154" s="27"/>
      <c r="AO154" s="15"/>
      <c r="AP154" s="15"/>
      <c r="AQ154" s="15"/>
      <c r="AR154" s="15"/>
      <c r="AS154" s="15"/>
    </row>
    <row r="155" spans="1:45" ht="17.25" customHeight="1" thickTop="1" thickBot="1" x14ac:dyDescent="0.3">
      <c r="A155" s="174" t="str">
        <f t="shared" si="39"/>
        <v xml:space="preserve">Organisation des livraisons </v>
      </c>
      <c r="B155" s="177"/>
      <c r="C155" s="177"/>
      <c r="D155" s="177"/>
      <c r="E155" s="177"/>
      <c r="F155" s="177"/>
      <c r="G155" s="177"/>
      <c r="H155" s="22"/>
      <c r="I155" s="177"/>
      <c r="J155" s="177"/>
      <c r="K155" s="177"/>
      <c r="L155" s="173"/>
      <c r="M155" s="173"/>
      <c r="N155" s="173"/>
      <c r="O155" s="173"/>
      <c r="P155" s="173"/>
      <c r="Q155" s="173"/>
      <c r="R155" s="173"/>
      <c r="S155" s="173"/>
      <c r="T155" s="173"/>
      <c r="U155" s="173"/>
      <c r="V155" s="173"/>
      <c r="W155" s="173"/>
      <c r="X155" s="173"/>
      <c r="Y155" s="173"/>
      <c r="Z155" s="22"/>
      <c r="AA155" s="173"/>
      <c r="AB155" s="57"/>
      <c r="AC155" s="173"/>
      <c r="AD155" s="173"/>
      <c r="AE155" s="173"/>
      <c r="AF155" s="173"/>
      <c r="AG155" s="173"/>
      <c r="AH155" s="22"/>
      <c r="AI155" s="27"/>
      <c r="AO155" s="15"/>
      <c r="AP155" s="15"/>
      <c r="AQ155" s="15"/>
      <c r="AR155" s="15"/>
      <c r="AS155" s="15"/>
    </row>
    <row r="156" spans="1:45" ht="20.25" customHeight="1" thickTop="1" thickBot="1" x14ac:dyDescent="0.3">
      <c r="A156" s="174" t="str">
        <f t="shared" si="39"/>
        <v xml:space="preserve">Organisation des marchés </v>
      </c>
      <c r="B156" s="177"/>
      <c r="C156" s="177"/>
      <c r="D156" s="177"/>
      <c r="E156" s="177"/>
      <c r="F156" s="177"/>
      <c r="G156" s="177"/>
      <c r="H156" s="22"/>
      <c r="I156" s="177"/>
      <c r="J156" s="177"/>
      <c r="K156" s="177"/>
      <c r="L156" s="173"/>
      <c r="M156" s="173"/>
      <c r="N156" s="173"/>
      <c r="O156" s="173"/>
      <c r="P156" s="173"/>
      <c r="Q156" s="173"/>
      <c r="R156" s="173"/>
      <c r="S156" s="173"/>
      <c r="T156" s="173"/>
      <c r="U156" s="173"/>
      <c r="V156" s="173"/>
      <c r="W156" s="173"/>
      <c r="X156" s="173"/>
      <c r="Y156" s="173"/>
      <c r="Z156" s="22"/>
      <c r="AA156" s="173"/>
      <c r="AB156" s="57"/>
      <c r="AC156" s="173"/>
      <c r="AD156" s="173"/>
      <c r="AE156" s="173"/>
      <c r="AF156" s="173"/>
      <c r="AG156" s="173"/>
      <c r="AH156" s="22"/>
      <c r="AI156" s="27"/>
      <c r="AO156" s="15"/>
      <c r="AP156" s="15"/>
      <c r="AQ156" s="15"/>
      <c r="AR156" s="15"/>
      <c r="AS156" s="15"/>
    </row>
    <row r="157" spans="1:45" ht="18" customHeight="1" thickTop="1" thickBot="1" x14ac:dyDescent="0.3">
      <c r="A157" s="174" t="str">
        <f t="shared" si="39"/>
        <v>Temps passé à livrer</v>
      </c>
      <c r="B157" s="177"/>
      <c r="C157" s="177"/>
      <c r="D157" s="177"/>
      <c r="E157" s="177"/>
      <c r="F157" s="177"/>
      <c r="G157" s="177"/>
      <c r="H157" s="22"/>
      <c r="I157" s="177"/>
      <c r="J157" s="177"/>
      <c r="K157" s="177"/>
      <c r="L157" s="173"/>
      <c r="M157" s="173"/>
      <c r="N157" s="173"/>
      <c r="O157" s="173"/>
      <c r="P157" s="173"/>
      <c r="Q157" s="173"/>
      <c r="R157" s="173"/>
      <c r="S157" s="173"/>
      <c r="T157" s="173"/>
      <c r="U157" s="173"/>
      <c r="V157" s="173"/>
      <c r="W157" s="173"/>
      <c r="X157" s="173"/>
      <c r="Y157" s="173"/>
      <c r="Z157" s="22"/>
      <c r="AA157" s="173"/>
      <c r="AB157" s="57"/>
      <c r="AC157" s="173"/>
      <c r="AD157" s="173"/>
      <c r="AE157" s="173"/>
      <c r="AF157" s="173"/>
      <c r="AG157" s="173"/>
      <c r="AH157" s="22"/>
      <c r="AI157" s="27"/>
      <c r="AO157" s="15"/>
      <c r="AP157" s="15"/>
      <c r="AQ157" s="15"/>
      <c r="AR157" s="15"/>
      <c r="AS157" s="15"/>
    </row>
    <row r="158" spans="1:45" ht="18" customHeight="1" thickTop="1" thickBot="1" x14ac:dyDescent="0.3">
      <c r="A158" s="174" t="str">
        <f t="shared" si="39"/>
        <v xml:space="preserve">Temps passé sur les marchés </v>
      </c>
      <c r="B158" s="177"/>
      <c r="C158" s="177"/>
      <c r="D158" s="177"/>
      <c r="E158" s="177"/>
      <c r="F158" s="177"/>
      <c r="G158" s="177"/>
      <c r="H158" s="22"/>
      <c r="I158" s="177"/>
      <c r="J158" s="177"/>
      <c r="K158" s="177"/>
      <c r="L158" s="173"/>
      <c r="M158" s="173"/>
      <c r="N158" s="173"/>
      <c r="O158" s="173"/>
      <c r="P158" s="173"/>
      <c r="Q158" s="173"/>
      <c r="R158" s="173"/>
      <c r="S158" s="173"/>
      <c r="T158" s="173"/>
      <c r="U158" s="173"/>
      <c r="V158" s="173"/>
      <c r="W158" s="173"/>
      <c r="X158" s="173"/>
      <c r="Y158" s="173"/>
      <c r="Z158" s="22"/>
      <c r="AA158" s="173"/>
      <c r="AB158" s="57"/>
      <c r="AC158" s="173"/>
      <c r="AD158" s="173"/>
      <c r="AE158" s="173"/>
      <c r="AF158" s="173"/>
      <c r="AG158" s="173"/>
      <c r="AH158" s="22"/>
      <c r="AI158" s="27"/>
      <c r="AO158" s="15"/>
      <c r="AP158" s="15"/>
      <c r="AQ158" s="15"/>
      <c r="AR158" s="15"/>
      <c r="AS158" s="15"/>
    </row>
    <row r="159" spans="1:45" ht="18" customHeight="1" thickTop="1" thickBot="1" x14ac:dyDescent="0.3">
      <c r="A159" s="174" t="str">
        <f t="shared" si="39"/>
        <v>Gestion de la caisse</v>
      </c>
      <c r="B159" s="177"/>
      <c r="C159" s="177"/>
      <c r="D159" s="177"/>
      <c r="E159" s="177"/>
      <c r="F159" s="177"/>
      <c r="G159" s="177"/>
      <c r="H159" s="22"/>
      <c r="I159" s="177"/>
      <c r="J159" s="177"/>
      <c r="K159" s="177"/>
      <c r="L159" s="173"/>
      <c r="M159" s="173"/>
      <c r="N159" s="173"/>
      <c r="O159" s="173"/>
      <c r="P159" s="173"/>
      <c r="Q159" s="173"/>
      <c r="R159" s="173"/>
      <c r="S159" s="173"/>
      <c r="T159" s="173"/>
      <c r="U159" s="173"/>
      <c r="V159" s="173"/>
      <c r="W159" s="173"/>
      <c r="X159" s="173"/>
      <c r="Y159" s="173"/>
      <c r="Z159" s="22"/>
      <c r="AA159" s="173"/>
      <c r="AB159" s="57"/>
      <c r="AC159" s="173"/>
      <c r="AD159" s="173"/>
      <c r="AE159" s="173"/>
      <c r="AF159" s="173"/>
      <c r="AG159" s="173"/>
      <c r="AH159" s="22"/>
      <c r="AI159" s="27"/>
      <c r="AO159" s="15"/>
      <c r="AP159" s="15"/>
      <c r="AQ159" s="15"/>
      <c r="AR159" s="15"/>
      <c r="AS159" s="15"/>
    </row>
    <row r="160" spans="1:45" ht="18" customHeight="1" thickTop="1" thickBot="1" x14ac:dyDescent="0.3">
      <c r="A160" s="174" t="str">
        <f t="shared" si="39"/>
        <v>Edition de bons de livraisons et factures</v>
      </c>
      <c r="B160" s="177"/>
      <c r="C160" s="177"/>
      <c r="D160" s="177"/>
      <c r="E160" s="177"/>
      <c r="F160" s="177"/>
      <c r="G160" s="177"/>
      <c r="H160" s="22"/>
      <c r="I160" s="177"/>
      <c r="J160" s="177"/>
      <c r="K160" s="177"/>
      <c r="L160" s="173"/>
      <c r="M160" s="173"/>
      <c r="N160" s="173"/>
      <c r="O160" s="173"/>
      <c r="P160" s="173"/>
      <c r="Q160" s="173"/>
      <c r="R160" s="173"/>
      <c r="S160" s="173"/>
      <c r="T160" s="173"/>
      <c r="U160" s="173"/>
      <c r="V160" s="173"/>
      <c r="W160" s="173"/>
      <c r="X160" s="173"/>
      <c r="Y160" s="173"/>
      <c r="Z160" s="22"/>
      <c r="AA160" s="173"/>
      <c r="AB160" s="57"/>
      <c r="AC160" s="173"/>
      <c r="AD160" s="173"/>
      <c r="AE160" s="173"/>
      <c r="AF160" s="173"/>
      <c r="AG160" s="173"/>
      <c r="AH160" s="22"/>
      <c r="AI160" s="27"/>
      <c r="AO160" s="15"/>
      <c r="AP160" s="15"/>
      <c r="AQ160" s="15"/>
      <c r="AR160" s="15"/>
      <c r="AS160" s="15"/>
    </row>
    <row r="161" spans="1:45" ht="24.75" customHeight="1" thickTop="1" thickBot="1" x14ac:dyDescent="0.3">
      <c r="A161" s="174" t="str">
        <f t="shared" si="39"/>
        <v xml:space="preserve">Temps de chargement, déchargement du camion + nettoyage </v>
      </c>
      <c r="B161" s="177"/>
      <c r="C161" s="177"/>
      <c r="D161" s="177"/>
      <c r="E161" s="177"/>
      <c r="F161" s="177"/>
      <c r="G161" s="177"/>
      <c r="H161" s="22"/>
      <c r="I161" s="177"/>
      <c r="J161" s="177"/>
      <c r="K161" s="177"/>
      <c r="L161" s="173"/>
      <c r="M161" s="173"/>
      <c r="N161" s="173"/>
      <c r="O161" s="173"/>
      <c r="P161" s="173"/>
      <c r="Q161" s="173"/>
      <c r="R161" s="173"/>
      <c r="S161" s="173"/>
      <c r="T161" s="173"/>
      <c r="U161" s="173"/>
      <c r="V161" s="173"/>
      <c r="W161" s="173"/>
      <c r="X161" s="173"/>
      <c r="Y161" s="173"/>
      <c r="Z161" s="22"/>
      <c r="AA161" s="173"/>
      <c r="AB161" s="57"/>
      <c r="AC161" s="173"/>
      <c r="AD161" s="173"/>
      <c r="AE161" s="173"/>
      <c r="AF161" s="173"/>
      <c r="AG161" s="173"/>
      <c r="AH161" s="22"/>
      <c r="AI161" s="27"/>
      <c r="AO161" s="15"/>
      <c r="AP161" s="15"/>
      <c r="AQ161" s="15"/>
      <c r="AR161" s="15"/>
      <c r="AS161" s="15"/>
    </row>
    <row r="162" spans="1:45" ht="24.75" customHeight="1" thickTop="1" thickBot="1" x14ac:dyDescent="0.3">
      <c r="A162" s="174" t="str">
        <f t="shared" si="39"/>
        <v xml:space="preserve">Démarchage des clients, prospects </v>
      </c>
      <c r="B162" s="177"/>
      <c r="C162" s="177"/>
      <c r="D162" s="177"/>
      <c r="E162" s="177"/>
      <c r="F162" s="177"/>
      <c r="G162" s="177"/>
      <c r="H162" s="22"/>
      <c r="I162" s="177"/>
      <c r="J162" s="177"/>
      <c r="K162" s="177"/>
      <c r="L162" s="173"/>
      <c r="M162" s="173"/>
      <c r="N162" s="173"/>
      <c r="O162" s="173"/>
      <c r="P162" s="173"/>
      <c r="Q162" s="173"/>
      <c r="R162" s="173"/>
      <c r="S162" s="173"/>
      <c r="T162" s="173"/>
      <c r="U162" s="173"/>
      <c r="V162" s="173"/>
      <c r="W162" s="173"/>
      <c r="X162" s="173"/>
      <c r="Y162" s="173"/>
      <c r="Z162" s="22"/>
      <c r="AA162" s="173"/>
      <c r="AB162" s="57"/>
      <c r="AC162" s="173"/>
      <c r="AD162" s="173"/>
      <c r="AE162" s="173"/>
      <c r="AF162" s="173"/>
      <c r="AG162" s="173"/>
      <c r="AH162" s="22"/>
      <c r="AI162" s="27"/>
      <c r="AO162" s="15"/>
      <c r="AP162" s="15"/>
      <c r="AQ162" s="15"/>
      <c r="AR162" s="15"/>
      <c r="AS162" s="15"/>
    </row>
    <row r="163" spans="1:45" ht="24.75" customHeight="1" thickTop="1" thickBot="1" x14ac:dyDescent="0.3">
      <c r="A163" s="174" t="str">
        <f t="shared" si="39"/>
        <v>gestion des stocks</v>
      </c>
      <c r="B163" s="177"/>
      <c r="C163" s="177"/>
      <c r="D163" s="177"/>
      <c r="E163" s="177"/>
      <c r="F163" s="177"/>
      <c r="G163" s="177"/>
      <c r="H163" s="22"/>
      <c r="I163" s="177"/>
      <c r="J163" s="177"/>
      <c r="K163" s="177"/>
      <c r="L163" s="173"/>
      <c r="M163" s="173"/>
      <c r="N163" s="173"/>
      <c r="O163" s="173"/>
      <c r="P163" s="173"/>
      <c r="Q163" s="173"/>
      <c r="R163" s="173"/>
      <c r="S163" s="173"/>
      <c r="T163" s="173"/>
      <c r="U163" s="173"/>
      <c r="V163" s="173"/>
      <c r="W163" s="173"/>
      <c r="X163" s="173"/>
      <c r="Y163" s="173"/>
      <c r="Z163" s="22"/>
      <c r="AA163" s="173"/>
      <c r="AB163" s="57"/>
      <c r="AC163" s="173"/>
      <c r="AD163" s="173"/>
      <c r="AE163" s="173"/>
      <c r="AF163" s="173"/>
      <c r="AG163" s="173"/>
      <c r="AH163" s="22"/>
      <c r="AI163" s="27"/>
      <c r="AO163" s="15"/>
      <c r="AP163" s="15"/>
      <c r="AQ163" s="15"/>
      <c r="AR163" s="15"/>
      <c r="AS163" s="15"/>
    </row>
    <row r="164" spans="1:45" ht="18" customHeight="1" thickTop="1" thickBot="1" x14ac:dyDescent="0.3">
      <c r="A164" s="174">
        <f t="shared" si="39"/>
        <v>0</v>
      </c>
      <c r="B164" s="177"/>
      <c r="C164" s="177"/>
      <c r="D164" s="177"/>
      <c r="E164" s="177"/>
      <c r="F164" s="177"/>
      <c r="G164" s="177"/>
      <c r="H164" s="22"/>
      <c r="I164" s="177"/>
      <c r="J164" s="177"/>
      <c r="K164" s="177"/>
      <c r="L164" s="173"/>
      <c r="M164" s="173"/>
      <c r="N164" s="173"/>
      <c r="O164" s="173"/>
      <c r="P164" s="173"/>
      <c r="Q164" s="173"/>
      <c r="R164" s="173"/>
      <c r="S164" s="173"/>
      <c r="T164" s="173"/>
      <c r="U164" s="173"/>
      <c r="V164" s="173"/>
      <c r="W164" s="173"/>
      <c r="X164" s="173"/>
      <c r="Y164" s="173"/>
      <c r="Z164" s="22"/>
      <c r="AA164" s="173"/>
      <c r="AB164" s="57"/>
      <c r="AC164" s="173"/>
      <c r="AD164" s="173"/>
      <c r="AE164" s="173"/>
      <c r="AF164" s="173"/>
      <c r="AG164" s="173"/>
      <c r="AH164" s="22"/>
      <c r="AI164" s="27"/>
      <c r="AO164" s="15"/>
      <c r="AP164" s="15"/>
      <c r="AQ164" s="15"/>
      <c r="AR164" s="15"/>
      <c r="AS164" s="15"/>
    </row>
    <row r="165" spans="1:45" ht="25.5" thickTop="1" thickBot="1" x14ac:dyDescent="0.3">
      <c r="A165" s="157" t="str">
        <f t="shared" si="39"/>
        <v>Gestion administrative (compta et gestion du personnel)</v>
      </c>
      <c r="B165" s="29"/>
      <c r="C165" s="29"/>
      <c r="D165" s="29"/>
      <c r="E165" s="29"/>
      <c r="F165" s="29"/>
      <c r="G165" s="29"/>
      <c r="H165" s="22"/>
      <c r="I165" s="29"/>
      <c r="J165" s="29"/>
      <c r="K165" s="29"/>
      <c r="L165" s="26"/>
      <c r="M165" s="26"/>
      <c r="N165" s="26"/>
      <c r="O165" s="26"/>
      <c r="P165" s="26"/>
      <c r="Q165" s="26"/>
      <c r="R165" s="26"/>
      <c r="S165" s="26"/>
      <c r="T165" s="26"/>
      <c r="U165" s="26"/>
      <c r="V165" s="26"/>
      <c r="W165" s="26"/>
      <c r="X165" s="26"/>
      <c r="Y165" s="26"/>
      <c r="Z165" s="22"/>
      <c r="AA165" s="26"/>
      <c r="AB165" s="57"/>
      <c r="AC165" s="26"/>
      <c r="AD165" s="26"/>
      <c r="AE165" s="26"/>
      <c r="AF165" s="26"/>
      <c r="AG165" s="26"/>
      <c r="AH165" s="22"/>
      <c r="AI165" s="27">
        <f>SUM(G165:AA165)</f>
        <v>0</v>
      </c>
    </row>
    <row r="166" spans="1:45" ht="17.25" thickTop="1" thickBot="1" x14ac:dyDescent="0.3">
      <c r="A166" s="37" t="s">
        <v>95</v>
      </c>
      <c r="B166" s="27">
        <f t="shared" ref="B166:G166" si="45">SUM(B144:B165)</f>
        <v>0</v>
      </c>
      <c r="C166" s="27">
        <f t="shared" si="45"/>
        <v>0</v>
      </c>
      <c r="D166" s="27">
        <f t="shared" si="45"/>
        <v>0</v>
      </c>
      <c r="E166" s="27">
        <f t="shared" si="45"/>
        <v>0</v>
      </c>
      <c r="F166" s="27">
        <f t="shared" si="45"/>
        <v>0</v>
      </c>
      <c r="G166" s="27">
        <f t="shared" si="45"/>
        <v>0</v>
      </c>
      <c r="H166" s="24"/>
      <c r="I166" s="27">
        <f t="shared" ref="I166:Y166" si="46">SUM(I144:I165)</f>
        <v>0</v>
      </c>
      <c r="J166" s="27">
        <f t="shared" si="46"/>
        <v>0</v>
      </c>
      <c r="K166" s="27">
        <f t="shared" si="46"/>
        <v>0</v>
      </c>
      <c r="L166" s="27">
        <f t="shared" si="46"/>
        <v>0</v>
      </c>
      <c r="M166" s="27">
        <f t="shared" si="46"/>
        <v>0</v>
      </c>
      <c r="N166" s="27">
        <f t="shared" si="46"/>
        <v>0</v>
      </c>
      <c r="O166" s="27">
        <f t="shared" si="46"/>
        <v>0</v>
      </c>
      <c r="P166" s="27">
        <f t="shared" si="46"/>
        <v>0</v>
      </c>
      <c r="Q166" s="27">
        <f t="shared" si="46"/>
        <v>0</v>
      </c>
      <c r="R166" s="27">
        <f t="shared" si="46"/>
        <v>0</v>
      </c>
      <c r="S166" s="27">
        <f t="shared" si="46"/>
        <v>0</v>
      </c>
      <c r="T166" s="27">
        <f t="shared" si="46"/>
        <v>0</v>
      </c>
      <c r="U166" s="27">
        <f t="shared" si="46"/>
        <v>0</v>
      </c>
      <c r="V166" s="27">
        <f t="shared" si="46"/>
        <v>0</v>
      </c>
      <c r="W166" s="27">
        <f t="shared" si="46"/>
        <v>0</v>
      </c>
      <c r="X166" s="27">
        <f t="shared" si="46"/>
        <v>0</v>
      </c>
      <c r="Y166" s="27">
        <f t="shared" si="46"/>
        <v>0</v>
      </c>
      <c r="Z166" s="22"/>
      <c r="AA166" s="27">
        <f>SUM(AA144:AA165)</f>
        <v>0</v>
      </c>
      <c r="AB166" s="58"/>
      <c r="AC166" s="27">
        <f>SUM(AC144:AC165)</f>
        <v>0</v>
      </c>
      <c r="AD166" s="27">
        <f>SUM(AD144:AD165)</f>
        <v>0</v>
      </c>
      <c r="AE166" s="27">
        <f>SUM(AE144:AE165)</f>
        <v>0</v>
      </c>
      <c r="AF166" s="27">
        <f>SUM(AF144:AF165)</f>
        <v>0</v>
      </c>
      <c r="AG166" s="27">
        <f>SUM(AG144:AG165)</f>
        <v>0</v>
      </c>
      <c r="AH166" s="24"/>
      <c r="AI166" s="31">
        <f>SUM(G166:AA166)</f>
        <v>0</v>
      </c>
    </row>
    <row r="167" spans="1:45" ht="15.75" x14ac:dyDescent="0.25">
      <c r="A167" s="23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2"/>
      <c r="AA167" s="24"/>
      <c r="AB167" s="58"/>
      <c r="AC167" s="24"/>
      <c r="AD167" s="24"/>
      <c r="AE167" s="24"/>
      <c r="AF167" s="24"/>
      <c r="AG167" s="24"/>
      <c r="AH167" s="24"/>
      <c r="AI167" s="43"/>
    </row>
    <row r="168" spans="1:45" ht="10.9" customHeight="1" thickBot="1" x14ac:dyDescent="0.3">
      <c r="A168" s="16"/>
      <c r="B168" s="38"/>
      <c r="C168" s="38"/>
      <c r="D168" s="38"/>
      <c r="E168" s="38"/>
      <c r="F168" s="38"/>
      <c r="G168" s="38"/>
      <c r="H168" s="15"/>
      <c r="I168" s="38"/>
      <c r="J168" s="38"/>
      <c r="K168" s="38"/>
      <c r="L168" s="15"/>
      <c r="M168" s="15"/>
      <c r="N168" s="15"/>
      <c r="O168" s="15"/>
      <c r="P168" s="15"/>
      <c r="Q168" s="15"/>
      <c r="R168" s="15"/>
      <c r="S168" s="15"/>
      <c r="T168" s="15"/>
      <c r="U168" s="15"/>
      <c r="V168" s="15"/>
      <c r="W168" s="15"/>
      <c r="X168" s="15"/>
      <c r="Y168" s="15"/>
      <c r="Z168" s="15"/>
      <c r="AA168" s="38"/>
      <c r="AB168" s="54"/>
      <c r="AC168" s="38"/>
      <c r="AD168" s="15"/>
      <c r="AE168" s="15"/>
      <c r="AF168" s="15"/>
      <c r="AG168" s="15"/>
      <c r="AH168" s="15"/>
      <c r="AI168" s="38"/>
    </row>
    <row r="169" spans="1:45" ht="49.5" thickTop="1" thickBot="1" x14ac:dyDescent="0.3">
      <c r="A169" s="39" t="s">
        <v>96</v>
      </c>
      <c r="B169" s="27">
        <f t="shared" ref="B169:G169" si="47">$G$41</f>
        <v>0</v>
      </c>
      <c r="C169" s="27">
        <f t="shared" si="47"/>
        <v>0</v>
      </c>
      <c r="D169" s="27">
        <f t="shared" si="47"/>
        <v>0</v>
      </c>
      <c r="E169" s="27">
        <f t="shared" si="47"/>
        <v>0</v>
      </c>
      <c r="F169" s="27">
        <f t="shared" si="47"/>
        <v>0</v>
      </c>
      <c r="G169" s="27">
        <f t="shared" si="47"/>
        <v>0</v>
      </c>
      <c r="H169" s="24"/>
      <c r="I169" s="27" t="str">
        <f>$I$41</f>
        <v>Hervé-Marie</v>
      </c>
      <c r="J169" s="27" t="str">
        <f>$J$41</f>
        <v xml:space="preserve">Pierre V. </v>
      </c>
      <c r="K169" s="27" t="str">
        <f t="shared" ref="K169:Y169" si="48">K41</f>
        <v>Pierre-Mick</v>
      </c>
      <c r="L169" s="27" t="str">
        <f t="shared" si="48"/>
        <v>Fabrice</v>
      </c>
      <c r="M169" s="27">
        <f t="shared" si="48"/>
        <v>0</v>
      </c>
      <c r="N169" s="27" t="str">
        <f t="shared" si="48"/>
        <v>Christelle</v>
      </c>
      <c r="O169" s="27">
        <f t="shared" si="48"/>
        <v>0</v>
      </c>
      <c r="P169" s="27" t="str">
        <f t="shared" si="48"/>
        <v>Paul B.</v>
      </c>
      <c r="Q169" s="27" t="str">
        <f t="shared" si="48"/>
        <v xml:space="preserve">Paul F. </v>
      </c>
      <c r="R169" s="27" t="str">
        <f t="shared" si="48"/>
        <v>Alan Louis</v>
      </c>
      <c r="S169" s="27" t="str">
        <f t="shared" si="48"/>
        <v xml:space="preserve">Adrien </v>
      </c>
      <c r="T169" s="27">
        <f t="shared" si="48"/>
        <v>0</v>
      </c>
      <c r="U169" s="27" t="str">
        <f t="shared" si="48"/>
        <v>Valentin</v>
      </c>
      <c r="V169" s="27" t="str">
        <f t="shared" si="48"/>
        <v xml:space="preserve">Mathilde </v>
      </c>
      <c r="W169" s="27" t="str">
        <f t="shared" si="48"/>
        <v>Paul R.</v>
      </c>
      <c r="X169" s="27" t="str">
        <f t="shared" si="48"/>
        <v>Jean-Marc</v>
      </c>
      <c r="Y169" s="27" t="str">
        <f t="shared" si="48"/>
        <v xml:space="preserve">Claude </v>
      </c>
      <c r="Z169" s="24"/>
      <c r="AA169" s="27">
        <f>$AA$41</f>
        <v>0</v>
      </c>
      <c r="AB169" s="58"/>
      <c r="AC169" s="27">
        <f>$AA$41</f>
        <v>0</v>
      </c>
      <c r="AD169" s="27">
        <f>$AA$41</f>
        <v>0</v>
      </c>
      <c r="AE169" s="27">
        <f>$AA$41</f>
        <v>0</v>
      </c>
      <c r="AF169" s="27">
        <f>$AA$41</f>
        <v>0</v>
      </c>
      <c r="AG169" s="27">
        <f>$AA$41</f>
        <v>0</v>
      </c>
      <c r="AH169" s="24"/>
      <c r="AI169" s="25" t="str">
        <f>AI41</f>
        <v>Total /activité par jour hors sous traitance</v>
      </c>
    </row>
    <row r="170" spans="1:45" ht="16.5" thickTop="1" thickBot="1" x14ac:dyDescent="0.3">
      <c r="A170" s="176" t="str">
        <f>A42</f>
        <v>Elevage</v>
      </c>
      <c r="B170" s="26"/>
      <c r="C170" s="26"/>
      <c r="D170" s="26"/>
      <c r="E170" s="26"/>
      <c r="F170" s="26"/>
      <c r="G170" s="26"/>
      <c r="H170" s="22"/>
      <c r="I170" s="26"/>
      <c r="J170" s="26"/>
      <c r="K170" s="26"/>
      <c r="L170" s="26"/>
      <c r="M170" s="26"/>
      <c r="N170" s="26"/>
      <c r="O170" s="26"/>
      <c r="P170" s="26"/>
      <c r="Q170" s="26"/>
      <c r="R170" s="26"/>
      <c r="S170" s="26"/>
      <c r="T170" s="26"/>
      <c r="U170" s="26"/>
      <c r="V170" s="26"/>
      <c r="W170" s="26"/>
      <c r="X170" s="26"/>
      <c r="Y170" s="26"/>
      <c r="Z170" s="22"/>
      <c r="AA170" s="26"/>
      <c r="AB170" s="57"/>
      <c r="AC170" s="26"/>
      <c r="AD170" s="26"/>
      <c r="AE170" s="26"/>
      <c r="AF170" s="26"/>
      <c r="AG170" s="26"/>
      <c r="AH170" s="22"/>
      <c r="AI170" s="27">
        <f>SUM(G170:AG170)</f>
        <v>0</v>
      </c>
    </row>
    <row r="171" spans="1:45" ht="35.65" customHeight="1" thickTop="1" thickBot="1" x14ac:dyDescent="0.3">
      <c r="A171" s="176" t="str">
        <f t="shared" ref="A171:A191" si="49">A43</f>
        <v>Transport abattoir et atelier découpe</v>
      </c>
      <c r="B171" s="26"/>
      <c r="C171" s="26"/>
      <c r="D171" s="26"/>
      <c r="E171" s="26"/>
      <c r="F171" s="26"/>
      <c r="G171" s="26"/>
      <c r="H171" s="22"/>
      <c r="I171" s="26"/>
      <c r="J171" s="26"/>
      <c r="K171" s="26"/>
      <c r="L171" s="26"/>
      <c r="M171" s="26"/>
      <c r="N171" s="26"/>
      <c r="O171" s="26"/>
      <c r="P171" s="26"/>
      <c r="Q171" s="26"/>
      <c r="R171" s="26"/>
      <c r="S171" s="26"/>
      <c r="T171" s="26"/>
      <c r="U171" s="26"/>
      <c r="V171" s="26"/>
      <c r="W171" s="26"/>
      <c r="X171" s="26"/>
      <c r="Y171" s="26"/>
      <c r="Z171" s="22"/>
      <c r="AA171" s="26"/>
      <c r="AB171" s="57"/>
      <c r="AC171" s="26"/>
      <c r="AD171" s="26"/>
      <c r="AE171" s="26"/>
      <c r="AF171" s="26"/>
      <c r="AG171" s="26"/>
      <c r="AH171" s="22"/>
      <c r="AI171" s="27">
        <f t="shared" ref="AI171:AI192" si="50">SUM(G171:AG171)</f>
        <v>0</v>
      </c>
    </row>
    <row r="172" spans="1:45" ht="29.65" customHeight="1" thickTop="1" thickBot="1" x14ac:dyDescent="0.3">
      <c r="A172" s="176" t="str">
        <f t="shared" si="49"/>
        <v>Découpe transformation, dont  :</v>
      </c>
      <c r="B172" s="26">
        <f t="shared" ref="B172:G172" si="51">SUM(B173:B177)</f>
        <v>0</v>
      </c>
      <c r="C172" s="26">
        <f t="shared" si="51"/>
        <v>0</v>
      </c>
      <c r="D172" s="26">
        <f t="shared" si="51"/>
        <v>0</v>
      </c>
      <c r="E172" s="26">
        <f t="shared" si="51"/>
        <v>0</v>
      </c>
      <c r="F172" s="26">
        <f t="shared" si="51"/>
        <v>0</v>
      </c>
      <c r="G172" s="26">
        <f t="shared" si="51"/>
        <v>0</v>
      </c>
      <c r="H172" s="22"/>
      <c r="I172" s="26">
        <f>SUM(I173:I177)</f>
        <v>0</v>
      </c>
      <c r="J172" s="26">
        <f t="shared" ref="J172:Y172" si="52">SUM(J173:J177)</f>
        <v>0</v>
      </c>
      <c r="K172" s="26">
        <f t="shared" si="52"/>
        <v>0</v>
      </c>
      <c r="L172" s="26">
        <f t="shared" si="52"/>
        <v>0</v>
      </c>
      <c r="M172" s="26">
        <f t="shared" si="52"/>
        <v>0</v>
      </c>
      <c r="N172" s="26">
        <f t="shared" si="52"/>
        <v>0</v>
      </c>
      <c r="O172" s="26">
        <f t="shared" si="52"/>
        <v>0</v>
      </c>
      <c r="P172" s="26">
        <f t="shared" si="52"/>
        <v>0</v>
      </c>
      <c r="Q172" s="26">
        <f t="shared" si="52"/>
        <v>0</v>
      </c>
      <c r="R172" s="26">
        <f t="shared" si="52"/>
        <v>0</v>
      </c>
      <c r="S172" s="26">
        <f t="shared" si="52"/>
        <v>0</v>
      </c>
      <c r="T172" s="26">
        <f t="shared" si="52"/>
        <v>0</v>
      </c>
      <c r="U172" s="26">
        <f t="shared" si="52"/>
        <v>0</v>
      </c>
      <c r="V172" s="26">
        <f t="shared" si="52"/>
        <v>0</v>
      </c>
      <c r="W172" s="26">
        <f t="shared" si="52"/>
        <v>0</v>
      </c>
      <c r="X172" s="26">
        <f t="shared" si="52"/>
        <v>0</v>
      </c>
      <c r="Y172" s="26">
        <f t="shared" si="52"/>
        <v>0</v>
      </c>
      <c r="Z172" s="22"/>
      <c r="AA172" s="26"/>
      <c r="AB172" s="57"/>
      <c r="AC172" s="26"/>
      <c r="AD172" s="26"/>
      <c r="AE172" s="26"/>
      <c r="AF172" s="26"/>
      <c r="AG172" s="26"/>
      <c r="AH172" s="22"/>
      <c r="AI172" s="27">
        <f t="shared" si="50"/>
        <v>0</v>
      </c>
    </row>
    <row r="173" spans="1:45" ht="16.5" thickTop="1" thickBot="1" x14ac:dyDescent="0.3">
      <c r="A173" s="174" t="str">
        <f t="shared" si="49"/>
        <v>Nettoyage</v>
      </c>
      <c r="B173" s="173"/>
      <c r="C173" s="173"/>
      <c r="D173" s="173"/>
      <c r="E173" s="173"/>
      <c r="F173" s="173"/>
      <c r="G173" s="173"/>
      <c r="H173" s="22"/>
      <c r="I173" s="173"/>
      <c r="J173" s="173"/>
      <c r="K173" s="173"/>
      <c r="L173" s="173"/>
      <c r="M173" s="173"/>
      <c r="N173" s="173"/>
      <c r="O173" s="173"/>
      <c r="P173" s="173"/>
      <c r="Q173" s="173"/>
      <c r="R173" s="173"/>
      <c r="S173" s="173"/>
      <c r="T173" s="173"/>
      <c r="U173" s="173"/>
      <c r="V173" s="173"/>
      <c r="W173" s="173"/>
      <c r="X173" s="173"/>
      <c r="Y173" s="173"/>
      <c r="Z173" s="22"/>
      <c r="AA173" s="173"/>
      <c r="AB173" s="57"/>
      <c r="AC173" s="173"/>
      <c r="AD173" s="173"/>
      <c r="AE173" s="173"/>
      <c r="AF173" s="173"/>
      <c r="AG173" s="173"/>
      <c r="AH173" s="22"/>
      <c r="AI173" s="27">
        <f t="shared" si="50"/>
        <v>0</v>
      </c>
      <c r="AO173" s="15"/>
      <c r="AP173" s="15"/>
      <c r="AQ173" s="15"/>
      <c r="AR173" s="15"/>
      <c r="AS173" s="15"/>
    </row>
    <row r="174" spans="1:45" ht="16.5" thickTop="1" thickBot="1" x14ac:dyDescent="0.3">
      <c r="A174" s="178" t="str">
        <f t="shared" si="49"/>
        <v>Répartition des morceaux</v>
      </c>
      <c r="B174" s="173"/>
      <c r="C174" s="173"/>
      <c r="D174" s="173"/>
      <c r="E174" s="173"/>
      <c r="F174" s="173"/>
      <c r="G174" s="173"/>
      <c r="H174" s="22"/>
      <c r="I174" s="173"/>
      <c r="J174" s="173"/>
      <c r="K174" s="173"/>
      <c r="L174" s="173"/>
      <c r="M174" s="173"/>
      <c r="N174" s="173"/>
      <c r="O174" s="173"/>
      <c r="P174" s="173"/>
      <c r="Q174" s="173"/>
      <c r="R174" s="173"/>
      <c r="S174" s="173"/>
      <c r="T174" s="173"/>
      <c r="U174" s="173"/>
      <c r="V174" s="173"/>
      <c r="W174" s="173"/>
      <c r="X174" s="173"/>
      <c r="Y174" s="173"/>
      <c r="Z174" s="22"/>
      <c r="AA174" s="173"/>
      <c r="AB174" s="57"/>
      <c r="AC174" s="173"/>
      <c r="AD174" s="173"/>
      <c r="AE174" s="173"/>
      <c r="AF174" s="173"/>
      <c r="AG174" s="173"/>
      <c r="AH174" s="22"/>
      <c r="AI174" s="27">
        <f t="shared" si="50"/>
        <v>0</v>
      </c>
      <c r="AO174" s="15"/>
      <c r="AP174" s="15"/>
      <c r="AQ174" s="15"/>
      <c r="AR174" s="15"/>
      <c r="AS174" s="15"/>
    </row>
    <row r="175" spans="1:45" ht="16.5" thickTop="1" thickBot="1" x14ac:dyDescent="0.3">
      <c r="A175" s="178" t="str">
        <f t="shared" si="49"/>
        <v>Colisage</v>
      </c>
      <c r="B175" s="173"/>
      <c r="C175" s="173"/>
      <c r="D175" s="173"/>
      <c r="E175" s="173"/>
      <c r="F175" s="173"/>
      <c r="G175" s="173"/>
      <c r="H175" s="22"/>
      <c r="I175" s="173"/>
      <c r="J175" s="173"/>
      <c r="K175" s="173"/>
      <c r="L175" s="173"/>
      <c r="M175" s="173"/>
      <c r="N175" s="173"/>
      <c r="O175" s="173"/>
      <c r="P175" s="173"/>
      <c r="Q175" s="173"/>
      <c r="R175" s="173"/>
      <c r="S175" s="173"/>
      <c r="T175" s="173"/>
      <c r="U175" s="173"/>
      <c r="V175" s="173"/>
      <c r="W175" s="173"/>
      <c r="X175" s="173"/>
      <c r="Y175" s="173"/>
      <c r="Z175" s="22"/>
      <c r="AA175" s="173"/>
      <c r="AB175" s="57"/>
      <c r="AC175" s="173"/>
      <c r="AD175" s="173"/>
      <c r="AE175" s="173"/>
      <c r="AF175" s="173"/>
      <c r="AG175" s="173"/>
      <c r="AH175" s="22"/>
      <c r="AI175" s="27">
        <f t="shared" si="50"/>
        <v>0</v>
      </c>
      <c r="AO175" s="15"/>
      <c r="AP175" s="15"/>
      <c r="AQ175" s="15"/>
      <c r="AR175" s="15"/>
      <c r="AS175" s="15"/>
    </row>
    <row r="176" spans="1:45" ht="16.5" thickTop="1" thickBot="1" x14ac:dyDescent="0.3">
      <c r="A176" s="178" t="str">
        <f t="shared" si="49"/>
        <v xml:space="preserve">Gestion des analyses </v>
      </c>
      <c r="B176" s="173"/>
      <c r="C176" s="173"/>
      <c r="D176" s="173"/>
      <c r="E176" s="173"/>
      <c r="F176" s="173"/>
      <c r="G176" s="173"/>
      <c r="H176" s="22"/>
      <c r="I176" s="173"/>
      <c r="J176" s="173"/>
      <c r="K176" s="173"/>
      <c r="L176" s="173"/>
      <c r="M176" s="173"/>
      <c r="N176" s="173"/>
      <c r="O176" s="173"/>
      <c r="P176" s="173"/>
      <c r="Q176" s="173"/>
      <c r="R176" s="173"/>
      <c r="S176" s="173"/>
      <c r="T176" s="173"/>
      <c r="U176" s="173"/>
      <c r="V176" s="173"/>
      <c r="W176" s="173"/>
      <c r="X176" s="173"/>
      <c r="Y176" s="173"/>
      <c r="Z176" s="22"/>
      <c r="AA176" s="173"/>
      <c r="AB176" s="57"/>
      <c r="AC176" s="173"/>
      <c r="AD176" s="173"/>
      <c r="AE176" s="173"/>
      <c r="AF176" s="173"/>
      <c r="AG176" s="173"/>
      <c r="AH176" s="22"/>
      <c r="AI176" s="27">
        <f t="shared" si="50"/>
        <v>0</v>
      </c>
      <c r="AO176" s="15"/>
      <c r="AP176" s="15"/>
      <c r="AQ176" s="15"/>
      <c r="AR176" s="15"/>
      <c r="AS176" s="15"/>
    </row>
    <row r="177" spans="1:45" ht="16.5" thickTop="1" thickBot="1" x14ac:dyDescent="0.3">
      <c r="A177" s="178" t="str">
        <f t="shared" si="49"/>
        <v xml:space="preserve">Partie sanitaire </v>
      </c>
      <c r="B177" s="173"/>
      <c r="C177" s="173"/>
      <c r="D177" s="173"/>
      <c r="E177" s="173"/>
      <c r="F177" s="173"/>
      <c r="G177" s="173"/>
      <c r="H177" s="22"/>
      <c r="I177" s="173"/>
      <c r="J177" s="173"/>
      <c r="K177" s="173"/>
      <c r="L177" s="173"/>
      <c r="M177" s="173"/>
      <c r="N177" s="173"/>
      <c r="O177" s="173"/>
      <c r="P177" s="173"/>
      <c r="Q177" s="173"/>
      <c r="R177" s="173"/>
      <c r="S177" s="173"/>
      <c r="T177" s="173"/>
      <c r="U177" s="173"/>
      <c r="V177" s="173"/>
      <c r="W177" s="173"/>
      <c r="X177" s="173"/>
      <c r="Y177" s="173"/>
      <c r="Z177" s="22"/>
      <c r="AA177" s="173"/>
      <c r="AB177" s="57"/>
      <c r="AC177" s="173"/>
      <c r="AD177" s="173"/>
      <c r="AE177" s="173"/>
      <c r="AF177" s="173"/>
      <c r="AG177" s="173"/>
      <c r="AH177" s="22"/>
      <c r="AI177" s="27">
        <f t="shared" si="50"/>
        <v>0</v>
      </c>
      <c r="AO177" s="15"/>
      <c r="AP177" s="15"/>
      <c r="AQ177" s="15"/>
      <c r="AR177" s="15"/>
      <c r="AS177" s="15"/>
    </row>
    <row r="178" spans="1:45" ht="25.5" thickTop="1" thickBot="1" x14ac:dyDescent="0.3">
      <c r="A178" s="175" t="str">
        <f t="shared" si="49"/>
        <v>Commercialisation des produits finis, dont :</v>
      </c>
      <c r="B178" s="26">
        <f>SUM(B179:B190)</f>
        <v>0</v>
      </c>
      <c r="C178" s="26">
        <f t="shared" ref="C178:AG178" si="53">SUM(C179:C190)</f>
        <v>0</v>
      </c>
      <c r="D178" s="26">
        <f t="shared" si="53"/>
        <v>0</v>
      </c>
      <c r="E178" s="26">
        <f t="shared" si="53"/>
        <v>0</v>
      </c>
      <c r="F178" s="26">
        <f t="shared" si="53"/>
        <v>0</v>
      </c>
      <c r="G178" s="26">
        <f t="shared" si="53"/>
        <v>0</v>
      </c>
      <c r="H178" s="173"/>
      <c r="I178" s="26">
        <f t="shared" si="53"/>
        <v>0</v>
      </c>
      <c r="J178" s="26">
        <f t="shared" si="53"/>
        <v>0</v>
      </c>
      <c r="K178" s="26">
        <f t="shared" si="53"/>
        <v>0</v>
      </c>
      <c r="L178" s="26">
        <f t="shared" si="53"/>
        <v>0</v>
      </c>
      <c r="M178" s="26">
        <f t="shared" si="53"/>
        <v>0</v>
      </c>
      <c r="N178" s="26">
        <f t="shared" si="53"/>
        <v>0</v>
      </c>
      <c r="O178" s="26">
        <f t="shared" si="53"/>
        <v>0</v>
      </c>
      <c r="P178" s="26">
        <f t="shared" si="53"/>
        <v>0</v>
      </c>
      <c r="Q178" s="26">
        <f t="shared" si="53"/>
        <v>0</v>
      </c>
      <c r="R178" s="26">
        <f t="shared" si="53"/>
        <v>0</v>
      </c>
      <c r="S178" s="26">
        <f t="shared" si="53"/>
        <v>0</v>
      </c>
      <c r="T178" s="26">
        <f t="shared" si="53"/>
        <v>0</v>
      </c>
      <c r="U178" s="26">
        <f t="shared" si="53"/>
        <v>0</v>
      </c>
      <c r="V178" s="26">
        <f t="shared" si="53"/>
        <v>0</v>
      </c>
      <c r="W178" s="26">
        <f t="shared" si="53"/>
        <v>0</v>
      </c>
      <c r="X178" s="26">
        <f t="shared" si="53"/>
        <v>0</v>
      </c>
      <c r="Y178" s="26">
        <f t="shared" si="53"/>
        <v>0</v>
      </c>
      <c r="Z178" s="173"/>
      <c r="AA178" s="26">
        <f t="shared" si="53"/>
        <v>0</v>
      </c>
      <c r="AB178" s="173"/>
      <c r="AC178" s="26">
        <f t="shared" si="53"/>
        <v>0</v>
      </c>
      <c r="AD178" s="26">
        <f t="shared" si="53"/>
        <v>0</v>
      </c>
      <c r="AE178" s="26">
        <f t="shared" si="53"/>
        <v>0</v>
      </c>
      <c r="AF178" s="26">
        <f t="shared" si="53"/>
        <v>0</v>
      </c>
      <c r="AG178" s="26">
        <f t="shared" si="53"/>
        <v>0</v>
      </c>
      <c r="AH178" s="22"/>
      <c r="AI178" s="27">
        <f t="shared" si="50"/>
        <v>0</v>
      </c>
    </row>
    <row r="179" spans="1:45" ht="16.5" thickTop="1" thickBot="1" x14ac:dyDescent="0.3">
      <c r="A179" s="174" t="str">
        <f t="shared" si="49"/>
        <v xml:space="preserve">Prise des commandes </v>
      </c>
      <c r="B179" s="173"/>
      <c r="C179" s="173"/>
      <c r="D179" s="173"/>
      <c r="E179" s="173"/>
      <c r="F179" s="173"/>
      <c r="G179" s="173"/>
      <c r="H179" s="22"/>
      <c r="I179" s="173"/>
      <c r="J179" s="173"/>
      <c r="K179" s="173"/>
      <c r="L179" s="173"/>
      <c r="M179" s="173"/>
      <c r="N179" s="173"/>
      <c r="O179" s="173"/>
      <c r="P179" s="173"/>
      <c r="Q179" s="173"/>
      <c r="R179" s="173"/>
      <c r="S179" s="173"/>
      <c r="T179" s="173"/>
      <c r="U179" s="173"/>
      <c r="V179" s="173"/>
      <c r="W179" s="173"/>
      <c r="X179" s="173"/>
      <c r="Y179" s="173"/>
      <c r="Z179" s="22"/>
      <c r="AA179" s="173"/>
      <c r="AB179" s="57"/>
      <c r="AC179" s="173"/>
      <c r="AD179" s="173"/>
      <c r="AE179" s="173"/>
      <c r="AF179" s="173"/>
      <c r="AG179" s="173"/>
      <c r="AH179" s="22"/>
      <c r="AI179" s="27">
        <f t="shared" si="50"/>
        <v>0</v>
      </c>
    </row>
    <row r="180" spans="1:45" ht="18.75" customHeight="1" thickTop="1" thickBot="1" x14ac:dyDescent="0.3">
      <c r="A180" s="174" t="str">
        <f t="shared" si="49"/>
        <v xml:space="preserve">Préparation des commandes </v>
      </c>
      <c r="B180" s="177"/>
      <c r="C180" s="177"/>
      <c r="D180" s="177"/>
      <c r="E180" s="177"/>
      <c r="F180" s="177"/>
      <c r="G180" s="177"/>
      <c r="H180" s="22"/>
      <c r="I180" s="177"/>
      <c r="J180" s="177"/>
      <c r="K180" s="177"/>
      <c r="L180" s="173"/>
      <c r="M180" s="173"/>
      <c r="N180" s="173"/>
      <c r="O180" s="173"/>
      <c r="P180" s="173"/>
      <c r="Q180" s="173"/>
      <c r="R180" s="173"/>
      <c r="S180" s="173"/>
      <c r="T180" s="173"/>
      <c r="U180" s="173"/>
      <c r="V180" s="173"/>
      <c r="W180" s="173"/>
      <c r="X180" s="173"/>
      <c r="Y180" s="173"/>
      <c r="Z180" s="22"/>
      <c r="AA180" s="173"/>
      <c r="AB180" s="57"/>
      <c r="AC180" s="173"/>
      <c r="AD180" s="173"/>
      <c r="AE180" s="173"/>
      <c r="AF180" s="173"/>
      <c r="AG180" s="173"/>
      <c r="AH180" s="22"/>
      <c r="AI180" s="27">
        <f t="shared" si="50"/>
        <v>0</v>
      </c>
      <c r="AO180" s="15"/>
      <c r="AP180" s="15"/>
      <c r="AQ180" s="15"/>
      <c r="AR180" s="15"/>
      <c r="AS180" s="15"/>
    </row>
    <row r="181" spans="1:45" ht="17.25" customHeight="1" thickTop="1" thickBot="1" x14ac:dyDescent="0.3">
      <c r="A181" s="174" t="str">
        <f t="shared" si="49"/>
        <v xml:space="preserve">Organisation des livraisons </v>
      </c>
      <c r="B181" s="177"/>
      <c r="C181" s="177"/>
      <c r="D181" s="177"/>
      <c r="E181" s="177"/>
      <c r="F181" s="177"/>
      <c r="G181" s="177"/>
      <c r="H181" s="22"/>
      <c r="I181" s="177"/>
      <c r="J181" s="177"/>
      <c r="K181" s="177"/>
      <c r="L181" s="173"/>
      <c r="M181" s="173"/>
      <c r="N181" s="173"/>
      <c r="O181" s="173"/>
      <c r="P181" s="173"/>
      <c r="Q181" s="173"/>
      <c r="R181" s="173"/>
      <c r="S181" s="173"/>
      <c r="T181" s="173"/>
      <c r="U181" s="173"/>
      <c r="V181" s="173"/>
      <c r="W181" s="173"/>
      <c r="X181" s="173"/>
      <c r="Y181" s="173"/>
      <c r="Z181" s="22"/>
      <c r="AA181" s="173"/>
      <c r="AB181" s="57"/>
      <c r="AC181" s="173"/>
      <c r="AD181" s="173"/>
      <c r="AE181" s="173"/>
      <c r="AF181" s="173"/>
      <c r="AG181" s="173"/>
      <c r="AH181" s="22"/>
      <c r="AI181" s="27">
        <f t="shared" si="50"/>
        <v>0</v>
      </c>
      <c r="AO181" s="15"/>
      <c r="AP181" s="15"/>
      <c r="AQ181" s="15"/>
      <c r="AR181" s="15"/>
      <c r="AS181" s="15"/>
    </row>
    <row r="182" spans="1:45" ht="20.25" customHeight="1" thickTop="1" thickBot="1" x14ac:dyDescent="0.3">
      <c r="A182" s="174" t="str">
        <f t="shared" si="49"/>
        <v xml:space="preserve">Organisation des marchés </v>
      </c>
      <c r="B182" s="177"/>
      <c r="C182" s="177"/>
      <c r="D182" s="177"/>
      <c r="E182" s="177"/>
      <c r="F182" s="177"/>
      <c r="G182" s="177"/>
      <c r="H182" s="22"/>
      <c r="I182" s="177"/>
      <c r="J182" s="177"/>
      <c r="K182" s="177"/>
      <c r="L182" s="173"/>
      <c r="M182" s="173"/>
      <c r="N182" s="173"/>
      <c r="O182" s="173"/>
      <c r="P182" s="173"/>
      <c r="Q182" s="173"/>
      <c r="R182" s="173"/>
      <c r="S182" s="173"/>
      <c r="T182" s="173"/>
      <c r="U182" s="173"/>
      <c r="V182" s="173"/>
      <c r="W182" s="173"/>
      <c r="X182" s="173"/>
      <c r="Y182" s="173"/>
      <c r="Z182" s="22"/>
      <c r="AA182" s="173"/>
      <c r="AB182" s="57"/>
      <c r="AC182" s="173"/>
      <c r="AD182" s="173"/>
      <c r="AE182" s="173"/>
      <c r="AF182" s="173"/>
      <c r="AG182" s="173"/>
      <c r="AH182" s="22"/>
      <c r="AI182" s="27">
        <f t="shared" si="50"/>
        <v>0</v>
      </c>
      <c r="AO182" s="15"/>
      <c r="AP182" s="15"/>
      <c r="AQ182" s="15"/>
      <c r="AR182" s="15"/>
      <c r="AS182" s="15"/>
    </row>
    <row r="183" spans="1:45" ht="18" customHeight="1" thickTop="1" thickBot="1" x14ac:dyDescent="0.3">
      <c r="A183" s="174" t="str">
        <f t="shared" si="49"/>
        <v>Temps passé à livrer</v>
      </c>
      <c r="B183" s="177"/>
      <c r="C183" s="177"/>
      <c r="D183" s="177"/>
      <c r="E183" s="177"/>
      <c r="F183" s="177"/>
      <c r="G183" s="177"/>
      <c r="H183" s="22"/>
      <c r="I183" s="177"/>
      <c r="J183" s="177"/>
      <c r="K183" s="177"/>
      <c r="L183" s="173"/>
      <c r="M183" s="173"/>
      <c r="N183" s="173"/>
      <c r="O183" s="173"/>
      <c r="P183" s="173"/>
      <c r="Q183" s="173"/>
      <c r="R183" s="173"/>
      <c r="S183" s="173"/>
      <c r="T183" s="173"/>
      <c r="U183" s="173"/>
      <c r="V183" s="173"/>
      <c r="W183" s="173"/>
      <c r="X183" s="173"/>
      <c r="Y183" s="173"/>
      <c r="Z183" s="22"/>
      <c r="AA183" s="173"/>
      <c r="AB183" s="57"/>
      <c r="AC183" s="173"/>
      <c r="AD183" s="173"/>
      <c r="AE183" s="173"/>
      <c r="AF183" s="173"/>
      <c r="AG183" s="173"/>
      <c r="AH183" s="22"/>
      <c r="AI183" s="27">
        <f t="shared" si="50"/>
        <v>0</v>
      </c>
      <c r="AO183" s="15"/>
      <c r="AP183" s="15"/>
      <c r="AQ183" s="15"/>
      <c r="AR183" s="15"/>
      <c r="AS183" s="15"/>
    </row>
    <row r="184" spans="1:45" ht="18" customHeight="1" thickTop="1" thickBot="1" x14ac:dyDescent="0.3">
      <c r="A184" s="174" t="str">
        <f t="shared" si="49"/>
        <v xml:space="preserve">Temps passé sur les marchés </v>
      </c>
      <c r="B184" s="177"/>
      <c r="C184" s="177"/>
      <c r="D184" s="177"/>
      <c r="E184" s="177"/>
      <c r="F184" s="177"/>
      <c r="G184" s="177"/>
      <c r="H184" s="22"/>
      <c r="I184" s="177"/>
      <c r="J184" s="177"/>
      <c r="K184" s="177"/>
      <c r="L184" s="173"/>
      <c r="M184" s="173"/>
      <c r="N184" s="173"/>
      <c r="O184" s="173"/>
      <c r="P184" s="173"/>
      <c r="Q184" s="173"/>
      <c r="R184" s="173"/>
      <c r="S184" s="173"/>
      <c r="T184" s="173"/>
      <c r="U184" s="173"/>
      <c r="V184" s="173"/>
      <c r="W184" s="173"/>
      <c r="X184" s="173"/>
      <c r="Y184" s="173"/>
      <c r="Z184" s="22"/>
      <c r="AA184" s="173"/>
      <c r="AB184" s="57"/>
      <c r="AC184" s="173"/>
      <c r="AD184" s="173"/>
      <c r="AE184" s="173"/>
      <c r="AF184" s="173"/>
      <c r="AG184" s="173"/>
      <c r="AH184" s="22"/>
      <c r="AI184" s="27">
        <f t="shared" si="50"/>
        <v>0</v>
      </c>
      <c r="AO184" s="15"/>
      <c r="AP184" s="15"/>
      <c r="AQ184" s="15"/>
      <c r="AR184" s="15"/>
      <c r="AS184" s="15"/>
    </row>
    <row r="185" spans="1:45" ht="18" customHeight="1" thickTop="1" thickBot="1" x14ac:dyDescent="0.3">
      <c r="A185" s="174" t="str">
        <f t="shared" si="49"/>
        <v>Gestion de la caisse</v>
      </c>
      <c r="B185" s="177"/>
      <c r="C185" s="177"/>
      <c r="D185" s="177"/>
      <c r="E185" s="177"/>
      <c r="F185" s="177"/>
      <c r="G185" s="177"/>
      <c r="H185" s="22"/>
      <c r="I185" s="177"/>
      <c r="J185" s="177"/>
      <c r="K185" s="177"/>
      <c r="L185" s="173"/>
      <c r="M185" s="173"/>
      <c r="N185" s="173"/>
      <c r="O185" s="173"/>
      <c r="P185" s="173"/>
      <c r="Q185" s="173"/>
      <c r="R185" s="173"/>
      <c r="S185" s="173"/>
      <c r="T185" s="173"/>
      <c r="U185" s="173"/>
      <c r="V185" s="173"/>
      <c r="W185" s="173"/>
      <c r="X185" s="173"/>
      <c r="Y185" s="173"/>
      <c r="Z185" s="22"/>
      <c r="AA185" s="173"/>
      <c r="AB185" s="57"/>
      <c r="AC185" s="173"/>
      <c r="AD185" s="173"/>
      <c r="AE185" s="173"/>
      <c r="AF185" s="173"/>
      <c r="AG185" s="173"/>
      <c r="AH185" s="22"/>
      <c r="AI185" s="27">
        <f t="shared" si="50"/>
        <v>0</v>
      </c>
      <c r="AO185" s="15"/>
      <c r="AP185" s="15"/>
      <c r="AQ185" s="15"/>
      <c r="AR185" s="15"/>
      <c r="AS185" s="15"/>
    </row>
    <row r="186" spans="1:45" ht="18" customHeight="1" thickTop="1" thickBot="1" x14ac:dyDescent="0.3">
      <c r="A186" s="174" t="str">
        <f t="shared" si="49"/>
        <v>Edition de bons de livraisons et factures</v>
      </c>
      <c r="B186" s="177"/>
      <c r="C186" s="177"/>
      <c r="D186" s="177"/>
      <c r="E186" s="177"/>
      <c r="F186" s="177"/>
      <c r="G186" s="177"/>
      <c r="H186" s="22"/>
      <c r="I186" s="177"/>
      <c r="J186" s="177"/>
      <c r="K186" s="177"/>
      <c r="L186" s="173"/>
      <c r="M186" s="173"/>
      <c r="N186" s="173"/>
      <c r="O186" s="173"/>
      <c r="P186" s="173"/>
      <c r="Q186" s="173"/>
      <c r="R186" s="173"/>
      <c r="S186" s="173"/>
      <c r="T186" s="173"/>
      <c r="U186" s="173"/>
      <c r="V186" s="173"/>
      <c r="W186" s="173"/>
      <c r="X186" s="173"/>
      <c r="Y186" s="173"/>
      <c r="Z186" s="22"/>
      <c r="AA186" s="173"/>
      <c r="AB186" s="57"/>
      <c r="AC186" s="173"/>
      <c r="AD186" s="173"/>
      <c r="AE186" s="173"/>
      <c r="AF186" s="173"/>
      <c r="AG186" s="173"/>
      <c r="AH186" s="22"/>
      <c r="AI186" s="27">
        <f t="shared" si="50"/>
        <v>0</v>
      </c>
      <c r="AO186" s="15"/>
      <c r="AP186" s="15"/>
      <c r="AQ186" s="15"/>
      <c r="AR186" s="15"/>
      <c r="AS186" s="15"/>
    </row>
    <row r="187" spans="1:45" ht="24.75" customHeight="1" thickTop="1" thickBot="1" x14ac:dyDescent="0.3">
      <c r="A187" s="174" t="str">
        <f t="shared" si="49"/>
        <v xml:space="preserve">Temps de chargement, déchargement du camion + nettoyage </v>
      </c>
      <c r="B187" s="177"/>
      <c r="C187" s="177"/>
      <c r="D187" s="177"/>
      <c r="E187" s="177"/>
      <c r="F187" s="177"/>
      <c r="G187" s="177"/>
      <c r="H187" s="22"/>
      <c r="I187" s="177"/>
      <c r="J187" s="177"/>
      <c r="K187" s="177"/>
      <c r="L187" s="173"/>
      <c r="M187" s="173"/>
      <c r="N187" s="173"/>
      <c r="O187" s="173"/>
      <c r="P187" s="173"/>
      <c r="Q187" s="173"/>
      <c r="R187" s="173"/>
      <c r="S187" s="173"/>
      <c r="T187" s="173"/>
      <c r="U187" s="173"/>
      <c r="V187" s="173"/>
      <c r="W187" s="173"/>
      <c r="X187" s="173"/>
      <c r="Y187" s="173"/>
      <c r="Z187" s="22"/>
      <c r="AA187" s="173"/>
      <c r="AB187" s="57"/>
      <c r="AC187" s="173"/>
      <c r="AD187" s="173"/>
      <c r="AE187" s="173"/>
      <c r="AF187" s="173"/>
      <c r="AG187" s="173"/>
      <c r="AH187" s="22"/>
      <c r="AI187" s="27">
        <f t="shared" si="50"/>
        <v>0</v>
      </c>
      <c r="AO187" s="15"/>
      <c r="AP187" s="15"/>
      <c r="AQ187" s="15"/>
      <c r="AR187" s="15"/>
      <c r="AS187" s="15"/>
    </row>
    <row r="188" spans="1:45" ht="24.75" customHeight="1" thickTop="1" thickBot="1" x14ac:dyDescent="0.3">
      <c r="A188" s="174" t="str">
        <f t="shared" si="49"/>
        <v xml:space="preserve">Démarchage des clients, prospects </v>
      </c>
      <c r="B188" s="177"/>
      <c r="C188" s="177"/>
      <c r="D188" s="177"/>
      <c r="E188" s="177"/>
      <c r="F188" s="177"/>
      <c r="G188" s="177"/>
      <c r="H188" s="22"/>
      <c r="I188" s="177"/>
      <c r="J188" s="177"/>
      <c r="K188" s="177"/>
      <c r="L188" s="173"/>
      <c r="M188" s="173"/>
      <c r="N188" s="173"/>
      <c r="O188" s="173"/>
      <c r="P188" s="173"/>
      <c r="Q188" s="173"/>
      <c r="R188" s="173"/>
      <c r="S188" s="173"/>
      <c r="T188" s="173"/>
      <c r="U188" s="173"/>
      <c r="V188" s="173"/>
      <c r="W188" s="173"/>
      <c r="X188" s="173"/>
      <c r="Y188" s="173"/>
      <c r="Z188" s="22"/>
      <c r="AA188" s="173"/>
      <c r="AB188" s="57"/>
      <c r="AC188" s="173"/>
      <c r="AD188" s="173"/>
      <c r="AE188" s="173"/>
      <c r="AF188" s="173"/>
      <c r="AG188" s="173"/>
      <c r="AH188" s="22"/>
      <c r="AI188" s="27">
        <f t="shared" si="50"/>
        <v>0</v>
      </c>
      <c r="AO188" s="15"/>
      <c r="AP188" s="15"/>
      <c r="AQ188" s="15"/>
      <c r="AR188" s="15"/>
      <c r="AS188" s="15"/>
    </row>
    <row r="189" spans="1:45" ht="24.75" customHeight="1" thickTop="1" thickBot="1" x14ac:dyDescent="0.3">
      <c r="A189" s="174" t="str">
        <f t="shared" si="49"/>
        <v>gestion des stocks</v>
      </c>
      <c r="B189" s="177"/>
      <c r="C189" s="177"/>
      <c r="D189" s="177"/>
      <c r="E189" s="177"/>
      <c r="F189" s="177"/>
      <c r="G189" s="177"/>
      <c r="H189" s="22"/>
      <c r="I189" s="177"/>
      <c r="J189" s="177"/>
      <c r="K189" s="177"/>
      <c r="L189" s="173"/>
      <c r="M189" s="173"/>
      <c r="N189" s="173"/>
      <c r="O189" s="173"/>
      <c r="P189" s="173"/>
      <c r="Q189" s="173"/>
      <c r="R189" s="173"/>
      <c r="S189" s="173"/>
      <c r="T189" s="173"/>
      <c r="U189" s="173"/>
      <c r="V189" s="173"/>
      <c r="W189" s="173"/>
      <c r="X189" s="173"/>
      <c r="Y189" s="173"/>
      <c r="Z189" s="22"/>
      <c r="AA189" s="173"/>
      <c r="AB189" s="57"/>
      <c r="AC189" s="173"/>
      <c r="AD189" s="173"/>
      <c r="AE189" s="173"/>
      <c r="AF189" s="173"/>
      <c r="AG189" s="173"/>
      <c r="AH189" s="22"/>
      <c r="AI189" s="27">
        <f t="shared" si="50"/>
        <v>0</v>
      </c>
      <c r="AO189" s="15"/>
      <c r="AP189" s="15"/>
      <c r="AQ189" s="15"/>
      <c r="AR189" s="15"/>
      <c r="AS189" s="15"/>
    </row>
    <row r="190" spans="1:45" ht="18" customHeight="1" thickTop="1" thickBot="1" x14ac:dyDescent="0.3">
      <c r="A190" s="174"/>
      <c r="B190" s="177"/>
      <c r="C190" s="177"/>
      <c r="D190" s="177"/>
      <c r="E190" s="177"/>
      <c r="F190" s="177"/>
      <c r="G190" s="177"/>
      <c r="H190" s="22"/>
      <c r="I190" s="177"/>
      <c r="J190" s="177"/>
      <c r="K190" s="177"/>
      <c r="L190" s="173"/>
      <c r="M190" s="173"/>
      <c r="N190" s="173"/>
      <c r="O190" s="173"/>
      <c r="P190" s="173"/>
      <c r="Q190" s="173"/>
      <c r="R190" s="173"/>
      <c r="S190" s="173"/>
      <c r="T190" s="173"/>
      <c r="U190" s="173"/>
      <c r="V190" s="173"/>
      <c r="W190" s="173"/>
      <c r="X190" s="173"/>
      <c r="Y190" s="173"/>
      <c r="Z190" s="22"/>
      <c r="AA190" s="173"/>
      <c r="AB190" s="57"/>
      <c r="AC190" s="173"/>
      <c r="AD190" s="173"/>
      <c r="AE190" s="173"/>
      <c r="AF190" s="173"/>
      <c r="AG190" s="173"/>
      <c r="AH190" s="22"/>
      <c r="AI190" s="27">
        <f t="shared" si="50"/>
        <v>0</v>
      </c>
      <c r="AO190" s="15"/>
      <c r="AP190" s="15"/>
      <c r="AQ190" s="15"/>
      <c r="AR190" s="15"/>
      <c r="AS190" s="15"/>
    </row>
    <row r="191" spans="1:45" ht="25.5" thickTop="1" thickBot="1" x14ac:dyDescent="0.3">
      <c r="A191" s="157" t="str">
        <f t="shared" si="49"/>
        <v>Gestion administrative (compta et gestion du personnel)</v>
      </c>
      <c r="B191" s="29"/>
      <c r="C191" s="29"/>
      <c r="D191" s="29"/>
      <c r="E191" s="29"/>
      <c r="F191" s="29"/>
      <c r="G191" s="29"/>
      <c r="H191" s="22"/>
      <c r="I191" s="29"/>
      <c r="J191" s="29"/>
      <c r="K191" s="29"/>
      <c r="L191" s="26"/>
      <c r="M191" s="26"/>
      <c r="N191" s="26"/>
      <c r="O191" s="26"/>
      <c r="P191" s="26"/>
      <c r="Q191" s="26"/>
      <c r="R191" s="26"/>
      <c r="S191" s="26"/>
      <c r="T191" s="26"/>
      <c r="U191" s="26"/>
      <c r="V191" s="26"/>
      <c r="W191" s="26"/>
      <c r="X191" s="26"/>
      <c r="Y191" s="26"/>
      <c r="Z191" s="22"/>
      <c r="AA191" s="26"/>
      <c r="AB191" s="57"/>
      <c r="AC191" s="26"/>
      <c r="AD191" s="26"/>
      <c r="AE191" s="26"/>
      <c r="AF191" s="26"/>
      <c r="AG191" s="26"/>
      <c r="AH191" s="22"/>
      <c r="AI191" s="27">
        <f t="shared" si="50"/>
        <v>0</v>
      </c>
    </row>
    <row r="192" spans="1:45" ht="16.5" thickTop="1" thickBot="1" x14ac:dyDescent="0.3">
      <c r="A192" s="37" t="s">
        <v>97</v>
      </c>
      <c r="B192" s="27">
        <f t="shared" ref="B192:G192" si="54">SUM(B170:B191)</f>
        <v>0</v>
      </c>
      <c r="C192" s="27">
        <f t="shared" si="54"/>
        <v>0</v>
      </c>
      <c r="D192" s="27">
        <f t="shared" si="54"/>
        <v>0</v>
      </c>
      <c r="E192" s="27">
        <f t="shared" si="54"/>
        <v>0</v>
      </c>
      <c r="F192" s="27">
        <f t="shared" si="54"/>
        <v>0</v>
      </c>
      <c r="G192" s="27">
        <f t="shared" si="54"/>
        <v>0</v>
      </c>
      <c r="H192" s="24"/>
      <c r="I192" s="27">
        <f>SUM(I170:I191)</f>
        <v>0</v>
      </c>
      <c r="J192" s="27">
        <f>SUM(J170:J191)</f>
        <v>0</v>
      </c>
      <c r="K192" s="27">
        <f>SUM(K170:K191)</f>
        <v>0</v>
      </c>
      <c r="L192" s="27">
        <f t="shared" ref="L192:Y192" si="55">SUM(L170:L191)</f>
        <v>0</v>
      </c>
      <c r="M192" s="27">
        <f t="shared" si="55"/>
        <v>0</v>
      </c>
      <c r="N192" s="27">
        <f t="shared" si="55"/>
        <v>0</v>
      </c>
      <c r="O192" s="27">
        <f t="shared" si="55"/>
        <v>0</v>
      </c>
      <c r="P192" s="27">
        <f t="shared" si="55"/>
        <v>0</v>
      </c>
      <c r="Q192" s="27">
        <f t="shared" si="55"/>
        <v>0</v>
      </c>
      <c r="R192" s="27">
        <f t="shared" si="55"/>
        <v>0</v>
      </c>
      <c r="S192" s="27">
        <f t="shared" si="55"/>
        <v>0</v>
      </c>
      <c r="T192" s="27">
        <f t="shared" si="55"/>
        <v>0</v>
      </c>
      <c r="U192" s="27">
        <f t="shared" si="55"/>
        <v>0</v>
      </c>
      <c r="V192" s="27">
        <f t="shared" si="55"/>
        <v>0</v>
      </c>
      <c r="W192" s="27">
        <f t="shared" si="55"/>
        <v>0</v>
      </c>
      <c r="X192" s="27">
        <f t="shared" si="55"/>
        <v>0</v>
      </c>
      <c r="Y192" s="27">
        <f t="shared" si="55"/>
        <v>0</v>
      </c>
      <c r="Z192" s="22"/>
      <c r="AA192" s="27">
        <f>SUM(AA170:AA191)</f>
        <v>0</v>
      </c>
      <c r="AB192" s="58"/>
      <c r="AC192" s="27">
        <f>SUM(AC170:AC191)</f>
        <v>0</v>
      </c>
      <c r="AD192" s="27">
        <f>SUM(AD170:AD191)</f>
        <v>0</v>
      </c>
      <c r="AE192" s="27">
        <f>SUM(AE170:AE191)</f>
        <v>0</v>
      </c>
      <c r="AF192" s="27">
        <f>SUM(AF170:AF191)</f>
        <v>0</v>
      </c>
      <c r="AG192" s="27">
        <f>SUM(AG170:AG191)</f>
        <v>0</v>
      </c>
      <c r="AH192" s="17"/>
      <c r="AI192" s="27">
        <f t="shared" si="50"/>
        <v>0</v>
      </c>
    </row>
    <row r="193" spans="1:45" ht="15.75" thickBot="1" x14ac:dyDescent="0.3">
      <c r="A193" s="16"/>
      <c r="B193" s="38"/>
      <c r="C193" s="38"/>
      <c r="D193" s="38"/>
      <c r="E193" s="38"/>
      <c r="F193" s="38"/>
      <c r="G193" s="38"/>
      <c r="H193" s="15"/>
      <c r="I193" s="38"/>
      <c r="J193" s="38"/>
      <c r="K193" s="38"/>
      <c r="L193" s="15"/>
      <c r="M193" s="15"/>
      <c r="N193" s="15"/>
      <c r="O193" s="15"/>
      <c r="P193" s="15"/>
      <c r="Q193" s="15"/>
      <c r="R193" s="15"/>
      <c r="S193" s="15"/>
      <c r="T193" s="15"/>
      <c r="U193" s="15"/>
      <c r="V193" s="15"/>
      <c r="W193" s="15"/>
      <c r="X193" s="15"/>
      <c r="Y193" s="15"/>
      <c r="Z193" s="15"/>
      <c r="AA193" s="38"/>
      <c r="AB193" s="54"/>
      <c r="AC193" s="38"/>
      <c r="AD193" s="15"/>
      <c r="AE193" s="15"/>
      <c r="AF193" s="15"/>
      <c r="AG193" s="15"/>
      <c r="AH193" s="15"/>
      <c r="AI193" s="40"/>
    </row>
    <row r="194" spans="1:45" ht="49.5" thickTop="1" thickBot="1" x14ac:dyDescent="0.3">
      <c r="A194" s="39" t="s">
        <v>98</v>
      </c>
      <c r="B194" s="27">
        <f t="shared" ref="B194:G194" si="56">$G$41</f>
        <v>0</v>
      </c>
      <c r="C194" s="27">
        <f t="shared" si="56"/>
        <v>0</v>
      </c>
      <c r="D194" s="27">
        <f t="shared" si="56"/>
        <v>0</v>
      </c>
      <c r="E194" s="27">
        <f t="shared" si="56"/>
        <v>0</v>
      </c>
      <c r="F194" s="27">
        <f t="shared" si="56"/>
        <v>0</v>
      </c>
      <c r="G194" s="27">
        <f t="shared" si="56"/>
        <v>0</v>
      </c>
      <c r="H194" s="24"/>
      <c r="I194" s="27" t="str">
        <f>$I$41</f>
        <v>Hervé-Marie</v>
      </c>
      <c r="J194" s="27" t="str">
        <f>$J$41</f>
        <v xml:space="preserve">Pierre V. </v>
      </c>
      <c r="K194" s="27" t="str">
        <f t="shared" ref="K194:Y194" si="57">K41</f>
        <v>Pierre-Mick</v>
      </c>
      <c r="L194" s="165" t="str">
        <f t="shared" si="57"/>
        <v>Fabrice</v>
      </c>
      <c r="M194" s="165">
        <f t="shared" si="57"/>
        <v>0</v>
      </c>
      <c r="N194" s="165" t="str">
        <f t="shared" si="57"/>
        <v>Christelle</v>
      </c>
      <c r="O194" s="165">
        <f t="shared" si="57"/>
        <v>0</v>
      </c>
      <c r="P194" s="165" t="str">
        <f t="shared" si="57"/>
        <v>Paul B.</v>
      </c>
      <c r="Q194" s="165" t="str">
        <f t="shared" si="57"/>
        <v xml:space="preserve">Paul F. </v>
      </c>
      <c r="R194" s="165" t="str">
        <f t="shared" si="57"/>
        <v>Alan Louis</v>
      </c>
      <c r="S194" s="165" t="str">
        <f t="shared" si="57"/>
        <v xml:space="preserve">Adrien </v>
      </c>
      <c r="T194" s="165">
        <f t="shared" si="57"/>
        <v>0</v>
      </c>
      <c r="U194" s="165" t="str">
        <f t="shared" si="57"/>
        <v>Valentin</v>
      </c>
      <c r="V194" s="165" t="str">
        <f t="shared" si="57"/>
        <v xml:space="preserve">Mathilde </v>
      </c>
      <c r="W194" s="165" t="str">
        <f t="shared" si="57"/>
        <v>Paul R.</v>
      </c>
      <c r="X194" s="165" t="str">
        <f t="shared" si="57"/>
        <v>Jean-Marc</v>
      </c>
      <c r="Y194" s="165" t="str">
        <f t="shared" si="57"/>
        <v xml:space="preserve">Claude </v>
      </c>
      <c r="Z194" s="24"/>
      <c r="AA194" s="27">
        <f>$AA$41</f>
        <v>0</v>
      </c>
      <c r="AB194" s="58"/>
      <c r="AC194" s="27">
        <f>$AA$41</f>
        <v>0</v>
      </c>
      <c r="AD194" s="27">
        <f>$AA$41</f>
        <v>0</v>
      </c>
      <c r="AE194" s="27">
        <f>$AA$41</f>
        <v>0</v>
      </c>
      <c r="AF194" s="27">
        <f>$AA$41</f>
        <v>0</v>
      </c>
      <c r="AG194" s="27">
        <f>$AA$41</f>
        <v>0</v>
      </c>
      <c r="AH194" s="24"/>
      <c r="AI194" s="25" t="str">
        <f>AI41</f>
        <v>Total /activité par jour hors sous traitance</v>
      </c>
    </row>
    <row r="195" spans="1:45" ht="16.5" thickTop="1" thickBot="1" x14ac:dyDescent="0.3">
      <c r="A195" s="176" t="str">
        <f>A170</f>
        <v>Elevage</v>
      </c>
      <c r="B195" s="26"/>
      <c r="C195" s="26"/>
      <c r="D195" s="26"/>
      <c r="E195" s="26"/>
      <c r="F195" s="26"/>
      <c r="G195" s="26"/>
      <c r="H195" s="22"/>
      <c r="I195" s="26"/>
      <c r="J195" s="26"/>
      <c r="K195" s="26"/>
      <c r="L195" s="26"/>
      <c r="M195" s="26"/>
      <c r="N195" s="26"/>
      <c r="O195" s="26"/>
      <c r="P195" s="26"/>
      <c r="Q195" s="26"/>
      <c r="R195" s="26"/>
      <c r="S195" s="26"/>
      <c r="T195" s="26"/>
      <c r="U195" s="26"/>
      <c r="V195" s="26"/>
      <c r="W195" s="26"/>
      <c r="X195" s="26"/>
      <c r="Y195" s="26"/>
      <c r="Z195" s="22"/>
      <c r="AA195" s="26"/>
      <c r="AB195" s="57"/>
      <c r="AC195" s="26"/>
      <c r="AD195" s="26"/>
      <c r="AE195" s="26"/>
      <c r="AF195" s="26"/>
      <c r="AG195" s="26"/>
      <c r="AH195" s="22"/>
      <c r="AI195" s="27">
        <f>SUM(G195:AG195)</f>
        <v>0</v>
      </c>
    </row>
    <row r="196" spans="1:45" ht="30" customHeight="1" thickTop="1" thickBot="1" x14ac:dyDescent="0.3">
      <c r="A196" s="176" t="str">
        <f t="shared" ref="A196:A216" si="58">A171</f>
        <v>Transport abattoir et atelier découpe</v>
      </c>
      <c r="B196" s="26"/>
      <c r="C196" s="26"/>
      <c r="D196" s="26"/>
      <c r="E196" s="26"/>
      <c r="F196" s="26"/>
      <c r="G196" s="26"/>
      <c r="H196" s="22"/>
      <c r="I196" s="26"/>
      <c r="J196" s="26"/>
      <c r="K196" s="26"/>
      <c r="L196" s="26"/>
      <c r="M196" s="26"/>
      <c r="N196" s="26"/>
      <c r="O196" s="26"/>
      <c r="P196" s="26"/>
      <c r="Q196" s="26"/>
      <c r="R196" s="26"/>
      <c r="S196" s="26"/>
      <c r="T196" s="26"/>
      <c r="U196" s="26"/>
      <c r="V196" s="26"/>
      <c r="W196" s="26"/>
      <c r="X196" s="26"/>
      <c r="Y196" s="26"/>
      <c r="Z196" s="22"/>
      <c r="AA196" s="26"/>
      <c r="AB196" s="57"/>
      <c r="AC196" s="26"/>
      <c r="AD196" s="26"/>
      <c r="AE196" s="26"/>
      <c r="AF196" s="26"/>
      <c r="AG196" s="26"/>
      <c r="AH196" s="22"/>
      <c r="AI196" s="27">
        <f t="shared" ref="AI196:AI217" si="59">SUM(G196:AG196)</f>
        <v>0</v>
      </c>
    </row>
    <row r="197" spans="1:45" ht="16.5" thickTop="1" thickBot="1" x14ac:dyDescent="0.3">
      <c r="A197" s="176" t="str">
        <f t="shared" si="58"/>
        <v>Découpe transformation, dont  :</v>
      </c>
      <c r="B197" s="26">
        <f t="shared" ref="B197:G197" si="60">SUM(B198:B202)</f>
        <v>0</v>
      </c>
      <c r="C197" s="26">
        <f t="shared" si="60"/>
        <v>0</v>
      </c>
      <c r="D197" s="26">
        <f t="shared" si="60"/>
        <v>0</v>
      </c>
      <c r="E197" s="26">
        <f t="shared" si="60"/>
        <v>0</v>
      </c>
      <c r="F197" s="26">
        <f t="shared" si="60"/>
        <v>0</v>
      </c>
      <c r="G197" s="26">
        <f t="shared" si="60"/>
        <v>0</v>
      </c>
      <c r="H197" s="22"/>
      <c r="I197" s="26">
        <f>SUM(I198:I202)</f>
        <v>0</v>
      </c>
      <c r="J197" s="26">
        <f t="shared" ref="J197:Y197" si="61">SUM(J198:J202)</f>
        <v>0</v>
      </c>
      <c r="K197" s="26">
        <f t="shared" si="61"/>
        <v>0</v>
      </c>
      <c r="L197" s="26">
        <f t="shared" si="61"/>
        <v>0</v>
      </c>
      <c r="M197" s="26">
        <f t="shared" si="61"/>
        <v>0</v>
      </c>
      <c r="N197" s="26">
        <f t="shared" si="61"/>
        <v>0</v>
      </c>
      <c r="O197" s="26">
        <f t="shared" si="61"/>
        <v>0</v>
      </c>
      <c r="P197" s="26">
        <f t="shared" si="61"/>
        <v>0</v>
      </c>
      <c r="Q197" s="26">
        <f t="shared" si="61"/>
        <v>0</v>
      </c>
      <c r="R197" s="26">
        <f t="shared" si="61"/>
        <v>0</v>
      </c>
      <c r="S197" s="26">
        <f t="shared" si="61"/>
        <v>0</v>
      </c>
      <c r="T197" s="26">
        <f t="shared" si="61"/>
        <v>0</v>
      </c>
      <c r="U197" s="26">
        <f t="shared" si="61"/>
        <v>0</v>
      </c>
      <c r="V197" s="26">
        <f t="shared" si="61"/>
        <v>0</v>
      </c>
      <c r="W197" s="26">
        <f t="shared" si="61"/>
        <v>0</v>
      </c>
      <c r="X197" s="26">
        <f t="shared" si="61"/>
        <v>0</v>
      </c>
      <c r="Y197" s="26">
        <f t="shared" si="61"/>
        <v>0</v>
      </c>
      <c r="Z197" s="22"/>
      <c r="AA197" s="26"/>
      <c r="AB197" s="57"/>
      <c r="AC197" s="26"/>
      <c r="AD197" s="26"/>
      <c r="AE197" s="26"/>
      <c r="AF197" s="26"/>
      <c r="AG197" s="26"/>
      <c r="AH197" s="22"/>
      <c r="AI197" s="27">
        <f t="shared" si="59"/>
        <v>0</v>
      </c>
    </row>
    <row r="198" spans="1:45" ht="16.5" thickTop="1" thickBot="1" x14ac:dyDescent="0.3">
      <c r="A198" s="174" t="str">
        <f t="shared" si="58"/>
        <v>Nettoyage</v>
      </c>
      <c r="B198" s="173"/>
      <c r="C198" s="173"/>
      <c r="D198" s="173"/>
      <c r="E198" s="173"/>
      <c r="F198" s="173"/>
      <c r="G198" s="173"/>
      <c r="H198" s="22"/>
      <c r="I198" s="173"/>
      <c r="J198" s="173"/>
      <c r="K198" s="173"/>
      <c r="L198" s="173"/>
      <c r="M198" s="173"/>
      <c r="N198" s="173"/>
      <c r="O198" s="173"/>
      <c r="P198" s="173"/>
      <c r="Q198" s="173"/>
      <c r="R198" s="173"/>
      <c r="S198" s="173"/>
      <c r="T198" s="173"/>
      <c r="U198" s="173"/>
      <c r="V198" s="173"/>
      <c r="W198" s="173"/>
      <c r="X198" s="173"/>
      <c r="Y198" s="173"/>
      <c r="Z198" s="22"/>
      <c r="AA198" s="173"/>
      <c r="AB198" s="57"/>
      <c r="AC198" s="173"/>
      <c r="AD198" s="173"/>
      <c r="AE198" s="173"/>
      <c r="AF198" s="173"/>
      <c r="AG198" s="173"/>
      <c r="AH198" s="22"/>
      <c r="AI198" s="27">
        <f t="shared" si="59"/>
        <v>0</v>
      </c>
      <c r="AO198" s="15"/>
      <c r="AP198" s="15"/>
      <c r="AQ198" s="15"/>
      <c r="AR198" s="15"/>
      <c r="AS198" s="15"/>
    </row>
    <row r="199" spans="1:45" ht="16.5" thickTop="1" thickBot="1" x14ac:dyDescent="0.3">
      <c r="A199" s="178" t="str">
        <f t="shared" si="58"/>
        <v>Répartition des morceaux</v>
      </c>
      <c r="B199" s="173"/>
      <c r="C199" s="173"/>
      <c r="D199" s="173"/>
      <c r="E199" s="173"/>
      <c r="F199" s="173"/>
      <c r="G199" s="173"/>
      <c r="H199" s="22"/>
      <c r="I199" s="173"/>
      <c r="J199" s="173"/>
      <c r="K199" s="173"/>
      <c r="L199" s="173"/>
      <c r="M199" s="173"/>
      <c r="N199" s="173"/>
      <c r="O199" s="173"/>
      <c r="P199" s="173"/>
      <c r="Q199" s="173"/>
      <c r="R199" s="173"/>
      <c r="S199" s="173"/>
      <c r="T199" s="173"/>
      <c r="U199" s="173"/>
      <c r="V199" s="173"/>
      <c r="W199" s="173"/>
      <c r="X199" s="173"/>
      <c r="Y199" s="173"/>
      <c r="Z199" s="22"/>
      <c r="AA199" s="173"/>
      <c r="AB199" s="57"/>
      <c r="AC199" s="173"/>
      <c r="AD199" s="173"/>
      <c r="AE199" s="173"/>
      <c r="AF199" s="173"/>
      <c r="AG199" s="173"/>
      <c r="AH199" s="22"/>
      <c r="AI199" s="27">
        <f t="shared" si="59"/>
        <v>0</v>
      </c>
      <c r="AO199" s="15"/>
      <c r="AP199" s="15"/>
      <c r="AQ199" s="15"/>
      <c r="AR199" s="15"/>
      <c r="AS199" s="15"/>
    </row>
    <row r="200" spans="1:45" ht="16.5" thickTop="1" thickBot="1" x14ac:dyDescent="0.3">
      <c r="A200" s="178" t="str">
        <f t="shared" si="58"/>
        <v>Colisage</v>
      </c>
      <c r="B200" s="173"/>
      <c r="C200" s="173"/>
      <c r="D200" s="173"/>
      <c r="E200" s="173"/>
      <c r="F200" s="173"/>
      <c r="G200" s="173"/>
      <c r="H200" s="22"/>
      <c r="I200" s="173"/>
      <c r="J200" s="173"/>
      <c r="K200" s="173"/>
      <c r="L200" s="173"/>
      <c r="M200" s="173"/>
      <c r="N200" s="173"/>
      <c r="O200" s="173"/>
      <c r="P200" s="173"/>
      <c r="Q200" s="173"/>
      <c r="R200" s="173"/>
      <c r="S200" s="173"/>
      <c r="T200" s="173"/>
      <c r="U200" s="173"/>
      <c r="V200" s="173"/>
      <c r="W200" s="173"/>
      <c r="X200" s="173"/>
      <c r="Y200" s="173"/>
      <c r="Z200" s="22"/>
      <c r="AA200" s="173"/>
      <c r="AB200" s="57"/>
      <c r="AC200" s="173"/>
      <c r="AD200" s="173"/>
      <c r="AE200" s="173"/>
      <c r="AF200" s="173"/>
      <c r="AG200" s="173"/>
      <c r="AH200" s="22"/>
      <c r="AI200" s="27">
        <f t="shared" si="59"/>
        <v>0</v>
      </c>
      <c r="AO200" s="15"/>
      <c r="AP200" s="15"/>
      <c r="AQ200" s="15"/>
      <c r="AR200" s="15"/>
      <c r="AS200" s="15"/>
    </row>
    <row r="201" spans="1:45" ht="16.5" thickTop="1" thickBot="1" x14ac:dyDescent="0.3">
      <c r="A201" s="178" t="str">
        <f t="shared" si="58"/>
        <v xml:space="preserve">Gestion des analyses </v>
      </c>
      <c r="B201" s="173"/>
      <c r="C201" s="173"/>
      <c r="D201" s="173"/>
      <c r="E201" s="173"/>
      <c r="F201" s="173"/>
      <c r="G201" s="173"/>
      <c r="H201" s="22"/>
      <c r="I201" s="173"/>
      <c r="J201" s="173"/>
      <c r="K201" s="173"/>
      <c r="L201" s="173"/>
      <c r="M201" s="173"/>
      <c r="N201" s="173"/>
      <c r="O201" s="173"/>
      <c r="P201" s="173"/>
      <c r="Q201" s="173"/>
      <c r="R201" s="173"/>
      <c r="S201" s="173"/>
      <c r="T201" s="173"/>
      <c r="U201" s="173"/>
      <c r="V201" s="173"/>
      <c r="W201" s="173"/>
      <c r="X201" s="173"/>
      <c r="Y201" s="173"/>
      <c r="Z201" s="22"/>
      <c r="AA201" s="173"/>
      <c r="AB201" s="57"/>
      <c r="AC201" s="173"/>
      <c r="AD201" s="173"/>
      <c r="AE201" s="173"/>
      <c r="AF201" s="173"/>
      <c r="AG201" s="173"/>
      <c r="AH201" s="22"/>
      <c r="AI201" s="27">
        <f t="shared" si="59"/>
        <v>0</v>
      </c>
      <c r="AO201" s="15"/>
      <c r="AP201" s="15"/>
      <c r="AQ201" s="15"/>
      <c r="AR201" s="15"/>
      <c r="AS201" s="15"/>
    </row>
    <row r="202" spans="1:45" ht="16.5" thickTop="1" thickBot="1" x14ac:dyDescent="0.3">
      <c r="A202" s="178" t="str">
        <f t="shared" si="58"/>
        <v xml:space="preserve">Partie sanitaire </v>
      </c>
      <c r="B202" s="173"/>
      <c r="C202" s="173"/>
      <c r="D202" s="173"/>
      <c r="E202" s="173"/>
      <c r="F202" s="173"/>
      <c r="G202" s="173"/>
      <c r="H202" s="22"/>
      <c r="I202" s="173"/>
      <c r="J202" s="173"/>
      <c r="K202" s="173"/>
      <c r="L202" s="173"/>
      <c r="M202" s="173"/>
      <c r="N202" s="173"/>
      <c r="O202" s="173"/>
      <c r="P202" s="173"/>
      <c r="Q202" s="173"/>
      <c r="R202" s="173"/>
      <c r="S202" s="173"/>
      <c r="T202" s="173"/>
      <c r="U202" s="173"/>
      <c r="V202" s="173"/>
      <c r="W202" s="173"/>
      <c r="X202" s="173"/>
      <c r="Y202" s="173"/>
      <c r="Z202" s="22"/>
      <c r="AA202" s="173"/>
      <c r="AB202" s="57"/>
      <c r="AC202" s="173"/>
      <c r="AD202" s="173"/>
      <c r="AE202" s="173"/>
      <c r="AF202" s="173"/>
      <c r="AG202" s="173"/>
      <c r="AH202" s="22"/>
      <c r="AI202" s="27">
        <f t="shared" si="59"/>
        <v>0</v>
      </c>
      <c r="AO202" s="15"/>
      <c r="AP202" s="15"/>
      <c r="AQ202" s="15"/>
      <c r="AR202" s="15"/>
      <c r="AS202" s="15"/>
    </row>
    <row r="203" spans="1:45" ht="25.5" thickTop="1" thickBot="1" x14ac:dyDescent="0.3">
      <c r="A203" s="175" t="str">
        <f t="shared" si="58"/>
        <v>Commercialisation des produits finis, dont :</v>
      </c>
      <c r="B203" s="26">
        <f t="shared" ref="B203:G203" si="62">SUM(B204:B214)</f>
        <v>0</v>
      </c>
      <c r="C203" s="26">
        <f t="shared" si="62"/>
        <v>0</v>
      </c>
      <c r="D203" s="26">
        <f t="shared" si="62"/>
        <v>0</v>
      </c>
      <c r="E203" s="26">
        <f t="shared" si="62"/>
        <v>0</v>
      </c>
      <c r="F203" s="26">
        <f t="shared" si="62"/>
        <v>0</v>
      </c>
      <c r="G203" s="26">
        <f t="shared" si="62"/>
        <v>0</v>
      </c>
      <c r="H203" s="22"/>
      <c r="I203" s="26">
        <f>SUM(I204:I214)</f>
        <v>0</v>
      </c>
      <c r="J203" s="26">
        <f t="shared" ref="J203:Y203" si="63">SUM(J204:J214)</f>
        <v>0</v>
      </c>
      <c r="K203" s="26">
        <f t="shared" si="63"/>
        <v>0</v>
      </c>
      <c r="L203" s="26">
        <f t="shared" si="63"/>
        <v>0</v>
      </c>
      <c r="M203" s="26">
        <f t="shared" si="63"/>
        <v>0</v>
      </c>
      <c r="N203" s="26">
        <f t="shared" si="63"/>
        <v>0</v>
      </c>
      <c r="O203" s="26">
        <f t="shared" si="63"/>
        <v>0</v>
      </c>
      <c r="P203" s="26">
        <f t="shared" si="63"/>
        <v>0</v>
      </c>
      <c r="Q203" s="26">
        <f t="shared" si="63"/>
        <v>0</v>
      </c>
      <c r="R203" s="26">
        <f t="shared" si="63"/>
        <v>0</v>
      </c>
      <c r="S203" s="26">
        <f t="shared" si="63"/>
        <v>0</v>
      </c>
      <c r="T203" s="26">
        <f t="shared" si="63"/>
        <v>0</v>
      </c>
      <c r="U203" s="26">
        <f t="shared" si="63"/>
        <v>0</v>
      </c>
      <c r="V203" s="26">
        <f t="shared" si="63"/>
        <v>0</v>
      </c>
      <c r="W203" s="26">
        <f t="shared" si="63"/>
        <v>0</v>
      </c>
      <c r="X203" s="26">
        <f t="shared" si="63"/>
        <v>0</v>
      </c>
      <c r="Y203" s="26">
        <f t="shared" si="63"/>
        <v>0</v>
      </c>
      <c r="Z203" s="22"/>
      <c r="AA203" s="26"/>
      <c r="AB203" s="57"/>
      <c r="AC203" s="26"/>
      <c r="AD203" s="26"/>
      <c r="AE203" s="26"/>
      <c r="AF203" s="26"/>
      <c r="AG203" s="26"/>
      <c r="AH203" s="22"/>
      <c r="AI203" s="27">
        <f t="shared" si="59"/>
        <v>0</v>
      </c>
    </row>
    <row r="204" spans="1:45" ht="16.5" thickTop="1" thickBot="1" x14ac:dyDescent="0.3">
      <c r="A204" s="174" t="str">
        <f t="shared" si="58"/>
        <v xml:space="preserve">Prise des commandes </v>
      </c>
      <c r="B204" s="173"/>
      <c r="C204" s="173"/>
      <c r="D204" s="173"/>
      <c r="E204" s="173"/>
      <c r="F204" s="173"/>
      <c r="G204" s="173"/>
      <c r="H204" s="22"/>
      <c r="I204" s="173"/>
      <c r="J204" s="173"/>
      <c r="K204" s="173"/>
      <c r="L204" s="173"/>
      <c r="M204" s="173"/>
      <c r="N204" s="173"/>
      <c r="O204" s="173"/>
      <c r="P204" s="173"/>
      <c r="Q204" s="173"/>
      <c r="R204" s="173"/>
      <c r="S204" s="173"/>
      <c r="T204" s="173"/>
      <c r="U204" s="173"/>
      <c r="V204" s="173"/>
      <c r="W204" s="173"/>
      <c r="X204" s="173"/>
      <c r="Y204" s="173"/>
      <c r="Z204" s="22"/>
      <c r="AA204" s="173"/>
      <c r="AB204" s="57"/>
      <c r="AC204" s="173"/>
      <c r="AD204" s="173"/>
      <c r="AE204" s="173"/>
      <c r="AF204" s="173"/>
      <c r="AG204" s="173"/>
      <c r="AH204" s="22"/>
      <c r="AI204" s="27">
        <f t="shared" si="59"/>
        <v>0</v>
      </c>
    </row>
    <row r="205" spans="1:45" ht="18.75" customHeight="1" thickTop="1" thickBot="1" x14ac:dyDescent="0.3">
      <c r="A205" s="174" t="str">
        <f t="shared" si="58"/>
        <v xml:space="preserve">Préparation des commandes </v>
      </c>
      <c r="B205" s="177"/>
      <c r="C205" s="177"/>
      <c r="D205" s="177"/>
      <c r="E205" s="177"/>
      <c r="F205" s="177"/>
      <c r="G205" s="177"/>
      <c r="H205" s="22"/>
      <c r="I205" s="177"/>
      <c r="J205" s="177"/>
      <c r="K205" s="177"/>
      <c r="L205" s="173"/>
      <c r="M205" s="173"/>
      <c r="N205" s="173"/>
      <c r="O205" s="173"/>
      <c r="P205" s="173"/>
      <c r="Q205" s="173"/>
      <c r="R205" s="173"/>
      <c r="S205" s="173"/>
      <c r="T205" s="173"/>
      <c r="U205" s="173"/>
      <c r="V205" s="173"/>
      <c r="W205" s="173"/>
      <c r="X205" s="173"/>
      <c r="Y205" s="173"/>
      <c r="Z205" s="22"/>
      <c r="AA205" s="173"/>
      <c r="AB205" s="57"/>
      <c r="AC205" s="173"/>
      <c r="AD205" s="173"/>
      <c r="AE205" s="173"/>
      <c r="AF205" s="173"/>
      <c r="AG205" s="173"/>
      <c r="AH205" s="22"/>
      <c r="AI205" s="27">
        <f t="shared" si="59"/>
        <v>0</v>
      </c>
      <c r="AO205" s="15"/>
      <c r="AP205" s="15"/>
      <c r="AQ205" s="15"/>
      <c r="AR205" s="15"/>
      <c r="AS205" s="15"/>
    </row>
    <row r="206" spans="1:45" ht="17.25" customHeight="1" thickTop="1" thickBot="1" x14ac:dyDescent="0.3">
      <c r="A206" s="174" t="str">
        <f t="shared" si="58"/>
        <v xml:space="preserve">Organisation des livraisons </v>
      </c>
      <c r="B206" s="177"/>
      <c r="C206" s="177"/>
      <c r="D206" s="177"/>
      <c r="E206" s="177"/>
      <c r="F206" s="177"/>
      <c r="G206" s="177"/>
      <c r="H206" s="22"/>
      <c r="I206" s="177"/>
      <c r="J206" s="177"/>
      <c r="K206" s="177"/>
      <c r="L206" s="173"/>
      <c r="M206" s="173"/>
      <c r="N206" s="173"/>
      <c r="O206" s="173"/>
      <c r="P206" s="173"/>
      <c r="Q206" s="173"/>
      <c r="R206" s="173"/>
      <c r="S206" s="173"/>
      <c r="T206" s="173"/>
      <c r="U206" s="173"/>
      <c r="V206" s="173"/>
      <c r="W206" s="173"/>
      <c r="X206" s="173"/>
      <c r="Y206" s="173"/>
      <c r="Z206" s="22"/>
      <c r="AA206" s="173"/>
      <c r="AB206" s="57"/>
      <c r="AC206" s="173"/>
      <c r="AD206" s="173"/>
      <c r="AE206" s="173"/>
      <c r="AF206" s="173"/>
      <c r="AG206" s="173"/>
      <c r="AH206" s="22"/>
      <c r="AI206" s="27">
        <f t="shared" si="59"/>
        <v>0</v>
      </c>
      <c r="AO206" s="15"/>
      <c r="AP206" s="15"/>
      <c r="AQ206" s="15"/>
      <c r="AR206" s="15"/>
      <c r="AS206" s="15"/>
    </row>
    <row r="207" spans="1:45" ht="20.25" customHeight="1" thickTop="1" thickBot="1" x14ac:dyDescent="0.3">
      <c r="A207" s="174" t="str">
        <f t="shared" si="58"/>
        <v xml:space="preserve">Organisation des marchés </v>
      </c>
      <c r="B207" s="177"/>
      <c r="C207" s="177"/>
      <c r="D207" s="177"/>
      <c r="E207" s="177"/>
      <c r="F207" s="177"/>
      <c r="G207" s="177"/>
      <c r="H207" s="22"/>
      <c r="I207" s="177"/>
      <c r="J207" s="177"/>
      <c r="K207" s="177"/>
      <c r="L207" s="173"/>
      <c r="M207" s="173"/>
      <c r="N207" s="173"/>
      <c r="O207" s="173"/>
      <c r="P207" s="173"/>
      <c r="Q207" s="173"/>
      <c r="R207" s="173"/>
      <c r="S207" s="173"/>
      <c r="T207" s="173"/>
      <c r="U207" s="173"/>
      <c r="V207" s="173"/>
      <c r="W207" s="173"/>
      <c r="X207" s="173"/>
      <c r="Y207" s="173"/>
      <c r="Z207" s="22"/>
      <c r="AA207" s="173"/>
      <c r="AB207" s="57"/>
      <c r="AC207" s="173"/>
      <c r="AD207" s="173"/>
      <c r="AE207" s="173"/>
      <c r="AF207" s="173"/>
      <c r="AG207" s="173"/>
      <c r="AH207" s="22"/>
      <c r="AI207" s="27">
        <f t="shared" si="59"/>
        <v>0</v>
      </c>
      <c r="AO207" s="15"/>
      <c r="AP207" s="15"/>
      <c r="AQ207" s="15"/>
      <c r="AR207" s="15"/>
      <c r="AS207" s="15"/>
    </row>
    <row r="208" spans="1:45" ht="18" customHeight="1" thickTop="1" thickBot="1" x14ac:dyDescent="0.3">
      <c r="A208" s="174" t="str">
        <f t="shared" si="58"/>
        <v>Temps passé à livrer</v>
      </c>
      <c r="B208" s="177"/>
      <c r="C208" s="177"/>
      <c r="D208" s="177"/>
      <c r="E208" s="177"/>
      <c r="F208" s="177"/>
      <c r="G208" s="177"/>
      <c r="H208" s="22"/>
      <c r="I208" s="177"/>
      <c r="J208" s="177"/>
      <c r="K208" s="177"/>
      <c r="L208" s="173"/>
      <c r="M208" s="173"/>
      <c r="N208" s="173"/>
      <c r="O208" s="173"/>
      <c r="P208" s="173"/>
      <c r="Q208" s="173"/>
      <c r="R208" s="173"/>
      <c r="S208" s="173"/>
      <c r="T208" s="173"/>
      <c r="U208" s="173"/>
      <c r="V208" s="173"/>
      <c r="W208" s="173"/>
      <c r="X208" s="173"/>
      <c r="Y208" s="173"/>
      <c r="Z208" s="22"/>
      <c r="AA208" s="173"/>
      <c r="AB208" s="57"/>
      <c r="AC208" s="173"/>
      <c r="AD208" s="173"/>
      <c r="AE208" s="173"/>
      <c r="AF208" s="173"/>
      <c r="AG208" s="173"/>
      <c r="AH208" s="22"/>
      <c r="AI208" s="27">
        <f t="shared" si="59"/>
        <v>0</v>
      </c>
      <c r="AO208" s="15"/>
      <c r="AP208" s="15"/>
      <c r="AQ208" s="15"/>
      <c r="AR208" s="15"/>
      <c r="AS208" s="15"/>
    </row>
    <row r="209" spans="1:45" ht="18" customHeight="1" thickTop="1" thickBot="1" x14ac:dyDescent="0.3">
      <c r="A209" s="174" t="str">
        <f t="shared" si="58"/>
        <v xml:space="preserve">Temps passé sur les marchés </v>
      </c>
      <c r="B209" s="177"/>
      <c r="C209" s="177"/>
      <c r="D209" s="177"/>
      <c r="E209" s="177"/>
      <c r="F209" s="177"/>
      <c r="G209" s="177"/>
      <c r="H209" s="22"/>
      <c r="I209" s="177"/>
      <c r="J209" s="177"/>
      <c r="K209" s="177"/>
      <c r="L209" s="173"/>
      <c r="M209" s="173"/>
      <c r="N209" s="173"/>
      <c r="O209" s="173"/>
      <c r="P209" s="173"/>
      <c r="Q209" s="173"/>
      <c r="R209" s="173"/>
      <c r="S209" s="173"/>
      <c r="T209" s="173"/>
      <c r="U209" s="173"/>
      <c r="V209" s="173"/>
      <c r="W209" s="173"/>
      <c r="X209" s="173"/>
      <c r="Y209" s="173"/>
      <c r="Z209" s="22"/>
      <c r="AA209" s="173"/>
      <c r="AB209" s="57"/>
      <c r="AC209" s="173"/>
      <c r="AD209" s="173"/>
      <c r="AE209" s="173"/>
      <c r="AF209" s="173"/>
      <c r="AG209" s="173"/>
      <c r="AH209" s="22"/>
      <c r="AI209" s="27">
        <f t="shared" si="59"/>
        <v>0</v>
      </c>
      <c r="AO209" s="15"/>
      <c r="AP209" s="15"/>
      <c r="AQ209" s="15"/>
      <c r="AR209" s="15"/>
      <c r="AS209" s="15"/>
    </row>
    <row r="210" spans="1:45" ht="18" customHeight="1" thickTop="1" thickBot="1" x14ac:dyDescent="0.3">
      <c r="A210" s="174" t="str">
        <f t="shared" si="58"/>
        <v>Gestion de la caisse</v>
      </c>
      <c r="B210" s="177"/>
      <c r="C210" s="177"/>
      <c r="D210" s="177"/>
      <c r="E210" s="177"/>
      <c r="F210" s="177"/>
      <c r="G210" s="177"/>
      <c r="H210" s="22"/>
      <c r="I210" s="177"/>
      <c r="J210" s="177"/>
      <c r="K210" s="177"/>
      <c r="L210" s="173"/>
      <c r="M210" s="173"/>
      <c r="N210" s="173"/>
      <c r="O210" s="173"/>
      <c r="P210" s="173"/>
      <c r="Q210" s="173"/>
      <c r="R210" s="173"/>
      <c r="S210" s="173"/>
      <c r="T210" s="173"/>
      <c r="U210" s="173"/>
      <c r="V210" s="173"/>
      <c r="W210" s="173"/>
      <c r="X210" s="173"/>
      <c r="Y210" s="173"/>
      <c r="Z210" s="22"/>
      <c r="AA210" s="173"/>
      <c r="AB210" s="57"/>
      <c r="AC210" s="173"/>
      <c r="AD210" s="173"/>
      <c r="AE210" s="173"/>
      <c r="AF210" s="173"/>
      <c r="AG210" s="173"/>
      <c r="AH210" s="22"/>
      <c r="AI210" s="27">
        <f t="shared" si="59"/>
        <v>0</v>
      </c>
      <c r="AO210" s="15"/>
      <c r="AP210" s="15"/>
      <c r="AQ210" s="15"/>
      <c r="AR210" s="15"/>
      <c r="AS210" s="15"/>
    </row>
    <row r="211" spans="1:45" ht="18" customHeight="1" thickTop="1" thickBot="1" x14ac:dyDescent="0.3">
      <c r="A211" s="174" t="str">
        <f t="shared" si="58"/>
        <v>Edition de bons de livraisons et factures</v>
      </c>
      <c r="B211" s="177"/>
      <c r="C211" s="177"/>
      <c r="D211" s="177"/>
      <c r="E211" s="177"/>
      <c r="F211" s="177"/>
      <c r="G211" s="177"/>
      <c r="H211" s="22"/>
      <c r="I211" s="177"/>
      <c r="J211" s="177"/>
      <c r="K211" s="177"/>
      <c r="L211" s="173"/>
      <c r="M211" s="173"/>
      <c r="N211" s="173"/>
      <c r="O211" s="173"/>
      <c r="P211" s="173"/>
      <c r="Q211" s="173"/>
      <c r="R211" s="173"/>
      <c r="S211" s="173"/>
      <c r="T211" s="173"/>
      <c r="U211" s="173"/>
      <c r="V211" s="173"/>
      <c r="W211" s="173"/>
      <c r="X211" s="173"/>
      <c r="Y211" s="173"/>
      <c r="Z211" s="22"/>
      <c r="AA211" s="173"/>
      <c r="AB211" s="57"/>
      <c r="AC211" s="173"/>
      <c r="AD211" s="173"/>
      <c r="AE211" s="173"/>
      <c r="AF211" s="173"/>
      <c r="AG211" s="173"/>
      <c r="AH211" s="22"/>
      <c r="AI211" s="27">
        <f t="shared" si="59"/>
        <v>0</v>
      </c>
      <c r="AO211" s="15"/>
      <c r="AP211" s="15"/>
      <c r="AQ211" s="15"/>
      <c r="AR211" s="15"/>
      <c r="AS211" s="15"/>
    </row>
    <row r="212" spans="1:45" ht="24.75" customHeight="1" thickTop="1" thickBot="1" x14ac:dyDescent="0.3">
      <c r="A212" s="174" t="str">
        <f t="shared" si="58"/>
        <v xml:space="preserve">Temps de chargement, déchargement du camion + nettoyage </v>
      </c>
      <c r="B212" s="177"/>
      <c r="C212" s="177"/>
      <c r="D212" s="177"/>
      <c r="E212" s="177"/>
      <c r="F212" s="177"/>
      <c r="G212" s="177"/>
      <c r="H212" s="22"/>
      <c r="I212" s="177"/>
      <c r="J212" s="177"/>
      <c r="K212" s="177"/>
      <c r="L212" s="173"/>
      <c r="M212" s="173"/>
      <c r="N212" s="173"/>
      <c r="O212" s="173"/>
      <c r="P212" s="173"/>
      <c r="Q212" s="173"/>
      <c r="R212" s="173"/>
      <c r="S212" s="173"/>
      <c r="T212" s="173"/>
      <c r="U212" s="173"/>
      <c r="V212" s="173"/>
      <c r="W212" s="173"/>
      <c r="X212" s="173"/>
      <c r="Y212" s="173"/>
      <c r="Z212" s="22"/>
      <c r="AA212" s="173"/>
      <c r="AB212" s="57"/>
      <c r="AC212" s="173"/>
      <c r="AD212" s="173"/>
      <c r="AE212" s="173"/>
      <c r="AF212" s="173"/>
      <c r="AG212" s="173"/>
      <c r="AH212" s="22"/>
      <c r="AI212" s="27">
        <f t="shared" si="59"/>
        <v>0</v>
      </c>
      <c r="AO212" s="15"/>
      <c r="AP212" s="15"/>
      <c r="AQ212" s="15"/>
      <c r="AR212" s="15"/>
      <c r="AS212" s="15"/>
    </row>
    <row r="213" spans="1:45" ht="24.75" customHeight="1" thickTop="1" thickBot="1" x14ac:dyDescent="0.3">
      <c r="A213" s="174" t="str">
        <f t="shared" si="58"/>
        <v xml:space="preserve">Démarchage des clients, prospects </v>
      </c>
      <c r="B213" s="177"/>
      <c r="C213" s="177"/>
      <c r="D213" s="177"/>
      <c r="E213" s="177"/>
      <c r="F213" s="177"/>
      <c r="G213" s="177"/>
      <c r="H213" s="22"/>
      <c r="I213" s="177"/>
      <c r="J213" s="177"/>
      <c r="K213" s="177"/>
      <c r="L213" s="173"/>
      <c r="M213" s="173"/>
      <c r="N213" s="173"/>
      <c r="O213" s="173"/>
      <c r="P213" s="173"/>
      <c r="Q213" s="173"/>
      <c r="R213" s="173"/>
      <c r="S213" s="173"/>
      <c r="T213" s="173"/>
      <c r="U213" s="173"/>
      <c r="V213" s="173"/>
      <c r="W213" s="173"/>
      <c r="X213" s="173"/>
      <c r="Y213" s="173"/>
      <c r="Z213" s="22"/>
      <c r="AA213" s="173"/>
      <c r="AB213" s="57"/>
      <c r="AC213" s="173"/>
      <c r="AD213" s="173"/>
      <c r="AE213" s="173"/>
      <c r="AF213" s="173"/>
      <c r="AG213" s="173"/>
      <c r="AH213" s="22"/>
      <c r="AI213" s="27">
        <f t="shared" si="59"/>
        <v>0</v>
      </c>
      <c r="AO213" s="15"/>
      <c r="AP213" s="15"/>
      <c r="AQ213" s="15"/>
      <c r="AR213" s="15"/>
      <c r="AS213" s="15"/>
    </row>
    <row r="214" spans="1:45" ht="24.75" customHeight="1" thickTop="1" thickBot="1" x14ac:dyDescent="0.3">
      <c r="A214" s="174" t="str">
        <f t="shared" si="58"/>
        <v>gestion des stocks</v>
      </c>
      <c r="B214" s="177"/>
      <c r="C214" s="177"/>
      <c r="D214" s="177"/>
      <c r="E214" s="177"/>
      <c r="F214" s="177"/>
      <c r="G214" s="177"/>
      <c r="H214" s="22"/>
      <c r="I214" s="177"/>
      <c r="J214" s="177"/>
      <c r="K214" s="177"/>
      <c r="L214" s="173"/>
      <c r="M214" s="173"/>
      <c r="N214" s="173"/>
      <c r="O214" s="173"/>
      <c r="P214" s="173"/>
      <c r="Q214" s="173"/>
      <c r="R214" s="173"/>
      <c r="S214" s="173"/>
      <c r="T214" s="173"/>
      <c r="U214" s="173"/>
      <c r="V214" s="173"/>
      <c r="W214" s="173"/>
      <c r="X214" s="173"/>
      <c r="Y214" s="173"/>
      <c r="Z214" s="22"/>
      <c r="AA214" s="173"/>
      <c r="AB214" s="57"/>
      <c r="AC214" s="173"/>
      <c r="AD214" s="173"/>
      <c r="AE214" s="173"/>
      <c r="AF214" s="173"/>
      <c r="AG214" s="173"/>
      <c r="AH214" s="22"/>
      <c r="AI214" s="27">
        <f t="shared" si="59"/>
        <v>0</v>
      </c>
      <c r="AO214" s="15"/>
      <c r="AP214" s="15"/>
      <c r="AQ214" s="15"/>
      <c r="AR214" s="15"/>
      <c r="AS214" s="15"/>
    </row>
    <row r="215" spans="1:45" ht="18" customHeight="1" thickTop="1" thickBot="1" x14ac:dyDescent="0.3">
      <c r="A215" s="174"/>
      <c r="B215" s="177"/>
      <c r="C215" s="177"/>
      <c r="D215" s="177"/>
      <c r="E215" s="177"/>
      <c r="F215" s="177"/>
      <c r="G215" s="177"/>
      <c r="H215" s="22"/>
      <c r="I215" s="177"/>
      <c r="J215" s="177"/>
      <c r="K215" s="177"/>
      <c r="L215" s="173"/>
      <c r="M215" s="173"/>
      <c r="N215" s="173"/>
      <c r="O215" s="173"/>
      <c r="P215" s="173"/>
      <c r="Q215" s="173"/>
      <c r="R215" s="173"/>
      <c r="S215" s="173"/>
      <c r="T215" s="173"/>
      <c r="U215" s="173"/>
      <c r="V215" s="173"/>
      <c r="W215" s="173"/>
      <c r="X215" s="173"/>
      <c r="Y215" s="173"/>
      <c r="Z215" s="22"/>
      <c r="AA215" s="173"/>
      <c r="AB215" s="57"/>
      <c r="AC215" s="173"/>
      <c r="AD215" s="173"/>
      <c r="AE215" s="173"/>
      <c r="AF215" s="173"/>
      <c r="AG215" s="173"/>
      <c r="AH215" s="22"/>
      <c r="AI215" s="27">
        <f t="shared" si="59"/>
        <v>0</v>
      </c>
      <c r="AO215" s="15"/>
      <c r="AP215" s="15"/>
      <c r="AQ215" s="15"/>
      <c r="AR215" s="15"/>
      <c r="AS215" s="15"/>
    </row>
    <row r="216" spans="1:45" ht="25.5" thickTop="1" thickBot="1" x14ac:dyDescent="0.3">
      <c r="A216" s="157" t="str">
        <f t="shared" si="58"/>
        <v>Gestion administrative (compta et gestion du personnel)</v>
      </c>
      <c r="B216" s="29"/>
      <c r="C216" s="29"/>
      <c r="D216" s="29"/>
      <c r="E216" s="29"/>
      <c r="F216" s="29"/>
      <c r="G216" s="29"/>
      <c r="H216" s="22"/>
      <c r="I216" s="29"/>
      <c r="J216" s="29"/>
      <c r="K216" s="29"/>
      <c r="L216" s="26"/>
      <c r="M216" s="26"/>
      <c r="N216" s="26"/>
      <c r="O216" s="26"/>
      <c r="P216" s="26"/>
      <c r="Q216" s="26"/>
      <c r="R216" s="26"/>
      <c r="S216" s="26"/>
      <c r="T216" s="26"/>
      <c r="U216" s="26"/>
      <c r="V216" s="26"/>
      <c r="W216" s="26"/>
      <c r="X216" s="26"/>
      <c r="Y216" s="26"/>
      <c r="Z216" s="22"/>
      <c r="AA216" s="26"/>
      <c r="AB216" s="57"/>
      <c r="AC216" s="26"/>
      <c r="AD216" s="26"/>
      <c r="AE216" s="26"/>
      <c r="AF216" s="26"/>
      <c r="AG216" s="26"/>
      <c r="AH216" s="22"/>
      <c r="AI216" s="27">
        <f t="shared" si="59"/>
        <v>0</v>
      </c>
    </row>
    <row r="217" spans="1:45" ht="16.5" thickTop="1" thickBot="1" x14ac:dyDescent="0.3">
      <c r="A217" s="37" t="s">
        <v>99</v>
      </c>
      <c r="B217" s="27">
        <f t="shared" ref="B217:G217" si="64">SUM(B195:B216)</f>
        <v>0</v>
      </c>
      <c r="C217" s="27">
        <f t="shared" si="64"/>
        <v>0</v>
      </c>
      <c r="D217" s="27">
        <f t="shared" si="64"/>
        <v>0</v>
      </c>
      <c r="E217" s="27">
        <f t="shared" si="64"/>
        <v>0</v>
      </c>
      <c r="F217" s="27">
        <f t="shared" si="64"/>
        <v>0</v>
      </c>
      <c r="G217" s="27">
        <f t="shared" si="64"/>
        <v>0</v>
      </c>
      <c r="H217" s="24"/>
      <c r="I217" s="27">
        <f t="shared" ref="I217:Y217" si="65">SUM(I195:I216)</f>
        <v>0</v>
      </c>
      <c r="J217" s="27">
        <f t="shared" si="65"/>
        <v>0</v>
      </c>
      <c r="K217" s="27">
        <f t="shared" si="65"/>
        <v>0</v>
      </c>
      <c r="L217" s="27">
        <f t="shared" si="65"/>
        <v>0</v>
      </c>
      <c r="M217" s="27">
        <f t="shared" si="65"/>
        <v>0</v>
      </c>
      <c r="N217" s="27">
        <f t="shared" si="65"/>
        <v>0</v>
      </c>
      <c r="O217" s="27">
        <f t="shared" si="65"/>
        <v>0</v>
      </c>
      <c r="P217" s="27">
        <f t="shared" si="65"/>
        <v>0</v>
      </c>
      <c r="Q217" s="27">
        <f t="shared" si="65"/>
        <v>0</v>
      </c>
      <c r="R217" s="27">
        <f t="shared" si="65"/>
        <v>0</v>
      </c>
      <c r="S217" s="27">
        <f t="shared" si="65"/>
        <v>0</v>
      </c>
      <c r="T217" s="27">
        <f t="shared" si="65"/>
        <v>0</v>
      </c>
      <c r="U217" s="27">
        <f t="shared" si="65"/>
        <v>0</v>
      </c>
      <c r="V217" s="27">
        <f t="shared" si="65"/>
        <v>0</v>
      </c>
      <c r="W217" s="27">
        <f t="shared" si="65"/>
        <v>0</v>
      </c>
      <c r="X217" s="27">
        <f t="shared" si="65"/>
        <v>0</v>
      </c>
      <c r="Y217" s="27">
        <f t="shared" si="65"/>
        <v>0</v>
      </c>
      <c r="Z217" s="22"/>
      <c r="AA217" s="27">
        <f>SUM(AA195:AA216)</f>
        <v>0</v>
      </c>
      <c r="AB217" s="58"/>
      <c r="AC217" s="27">
        <f>SUM(AC195:AC216)</f>
        <v>0</v>
      </c>
      <c r="AD217" s="27">
        <f>SUM(AD195:AD216)</f>
        <v>0</v>
      </c>
      <c r="AE217" s="27">
        <f>SUM(AE195:AE216)</f>
        <v>0</v>
      </c>
      <c r="AF217" s="27">
        <f>SUM(AF195:AF216)</f>
        <v>0</v>
      </c>
      <c r="AG217" s="27">
        <f>SUM(AG195:AG216)</f>
        <v>0</v>
      </c>
      <c r="AH217" s="17"/>
      <c r="AI217" s="27">
        <f t="shared" si="59"/>
        <v>0</v>
      </c>
    </row>
    <row r="218" spans="1:45" ht="15.75" thickBot="1" x14ac:dyDescent="0.3">
      <c r="A218" s="41"/>
      <c r="B218" s="42"/>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59"/>
      <c r="AC218" s="42"/>
      <c r="AD218" s="42"/>
      <c r="AE218" s="42"/>
      <c r="AF218" s="42"/>
      <c r="AG218" s="42"/>
      <c r="AH218" s="42"/>
      <c r="AI218" s="15"/>
    </row>
    <row r="219" spans="1:45" ht="33" thickTop="1" thickBot="1" x14ac:dyDescent="0.3">
      <c r="A219" s="43" t="s">
        <v>100</v>
      </c>
      <c r="B219" s="44">
        <f t="shared" ref="B219:G219" si="66">B217+B192+B166+B141+B116+B90+B64</f>
        <v>0</v>
      </c>
      <c r="C219" s="44">
        <f t="shared" si="66"/>
        <v>0</v>
      </c>
      <c r="D219" s="44">
        <f t="shared" si="66"/>
        <v>0</v>
      </c>
      <c r="E219" s="44">
        <f t="shared" si="66"/>
        <v>0</v>
      </c>
      <c r="F219" s="44">
        <f t="shared" si="66"/>
        <v>0</v>
      </c>
      <c r="G219" s="44">
        <f t="shared" si="66"/>
        <v>0</v>
      </c>
      <c r="H219" s="45"/>
      <c r="I219" s="44">
        <f t="shared" ref="I219:Y219" si="67">I217+I192+I166+I141+I116+I90+I64</f>
        <v>0</v>
      </c>
      <c r="J219" s="44">
        <f t="shared" si="67"/>
        <v>0</v>
      </c>
      <c r="K219" s="44">
        <f t="shared" si="67"/>
        <v>0</v>
      </c>
      <c r="L219" s="44">
        <f t="shared" si="67"/>
        <v>0</v>
      </c>
      <c r="M219" s="44">
        <f t="shared" si="67"/>
        <v>0</v>
      </c>
      <c r="N219" s="44">
        <f t="shared" si="67"/>
        <v>0</v>
      </c>
      <c r="O219" s="44">
        <f t="shared" si="67"/>
        <v>0</v>
      </c>
      <c r="P219" s="44">
        <f t="shared" si="67"/>
        <v>0</v>
      </c>
      <c r="Q219" s="44">
        <f t="shared" si="67"/>
        <v>0</v>
      </c>
      <c r="R219" s="44">
        <f t="shared" si="67"/>
        <v>0</v>
      </c>
      <c r="S219" s="44">
        <f t="shared" si="67"/>
        <v>0</v>
      </c>
      <c r="T219" s="44">
        <f t="shared" si="67"/>
        <v>0</v>
      </c>
      <c r="U219" s="44">
        <f t="shared" si="67"/>
        <v>0</v>
      </c>
      <c r="V219" s="44">
        <f t="shared" si="67"/>
        <v>0</v>
      </c>
      <c r="W219" s="44">
        <f t="shared" si="67"/>
        <v>0</v>
      </c>
      <c r="X219" s="44">
        <f t="shared" si="67"/>
        <v>0</v>
      </c>
      <c r="Y219" s="44">
        <f t="shared" si="67"/>
        <v>0</v>
      </c>
      <c r="Z219" s="46"/>
      <c r="AA219" s="44">
        <f>AA217+AA192+AA166+AA141+AA116+AA90+AA64</f>
        <v>0</v>
      </c>
      <c r="AB219" s="60"/>
      <c r="AC219" s="44">
        <f>AC217+AC192+AC166+AC141+AC116+AC90+AC64</f>
        <v>0</v>
      </c>
      <c r="AD219" s="44">
        <f>AD217+AD192+AD166+AD141+AD116+AD90+AD64</f>
        <v>0</v>
      </c>
      <c r="AE219" s="44">
        <f>AE217+AE192+AE166+AE141+AE116+AE90+AE64</f>
        <v>0</v>
      </c>
      <c r="AF219" s="44">
        <f>AF217+AF192+AF166+AF141+AF116+AF90+AF64</f>
        <v>0</v>
      </c>
      <c r="AG219" s="44">
        <f>AG217+AG192+AG166+AG141+AG116+AG90+AG64</f>
        <v>0</v>
      </c>
      <c r="AH219" s="42"/>
      <c r="AI219" s="31">
        <f>AI217+AI192+AI166+AI141+AI116+AI90+AI64</f>
        <v>0</v>
      </c>
    </row>
    <row r="220" spans="1:45" ht="15.75" thickTop="1" x14ac:dyDescent="0.25"/>
  </sheetData>
  <mergeCells count="4">
    <mergeCell ref="I21:U21"/>
    <mergeCell ref="I23:AL24"/>
    <mergeCell ref="I39:R39"/>
    <mergeCell ref="AC39:AG39"/>
  </mergeCells>
  <pageMargins left="0.7" right="0.7" top="0.75" bottom="0.75" header="0.3" footer="0.3"/>
  <pageSetup paperSize="8" scale="47" fitToHeight="0" orientation="landscape" r:id="rId1"/>
  <rowBreaks count="7" manualBreakCount="7">
    <brk id="36" max="16383" man="1"/>
    <brk id="64" max="16383" man="1"/>
    <brk id="90" max="16383" man="1"/>
    <brk id="116" max="16383" man="1"/>
    <brk id="166" max="16383" man="1"/>
    <brk id="192" max="16383" man="1"/>
    <brk id="22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D0CE1-F10A-4F2C-9C8D-7057A3498456}">
  <sheetPr>
    <tabColor theme="0" tint="-0.14999847407452621"/>
  </sheetPr>
  <dimension ref="A1:J19"/>
  <sheetViews>
    <sheetView workbookViewId="0">
      <selection activeCell="M16" sqref="M16"/>
    </sheetView>
  </sheetViews>
  <sheetFormatPr baseColWidth="10" defaultColWidth="11.42578125" defaultRowHeight="15" x14ac:dyDescent="0.25"/>
  <sheetData>
    <row r="1" spans="1:10" ht="18.75" x14ac:dyDescent="0.3">
      <c r="B1" s="427" t="s">
        <v>101</v>
      </c>
    </row>
    <row r="2" spans="1:10" ht="18.75" x14ac:dyDescent="0.3">
      <c r="B2" s="427" t="s">
        <v>102</v>
      </c>
    </row>
    <row r="3" spans="1:10" ht="18.75" x14ac:dyDescent="0.3">
      <c r="B3" s="427"/>
    </row>
    <row r="4" spans="1:10" ht="18.75" x14ac:dyDescent="0.3">
      <c r="D4" s="427" t="s">
        <v>103</v>
      </c>
    </row>
    <row r="7" spans="1:10" x14ac:dyDescent="0.25">
      <c r="B7" s="13" t="s">
        <v>104</v>
      </c>
      <c r="C7" s="13"/>
      <c r="D7" s="13"/>
      <c r="E7" s="13"/>
      <c r="F7" s="13"/>
      <c r="G7" s="13"/>
      <c r="H7" s="13"/>
      <c r="I7" s="13"/>
    </row>
    <row r="8" spans="1:10" x14ac:dyDescent="0.25">
      <c r="B8" s="428" t="s">
        <v>105</v>
      </c>
      <c r="C8" s="428"/>
      <c r="D8" s="428"/>
      <c r="E8" s="428"/>
      <c r="F8" s="428"/>
    </row>
    <row r="9" spans="1:10" x14ac:dyDescent="0.25">
      <c r="B9" s="14" t="s">
        <v>106</v>
      </c>
      <c r="C9" s="14"/>
      <c r="D9" s="14"/>
      <c r="E9" s="14"/>
      <c r="F9" s="14"/>
    </row>
    <row r="11" spans="1:10" s="429" customFormat="1" ht="36.75" customHeight="1" x14ac:dyDescent="0.25">
      <c r="A11" s="437" t="s">
        <v>107</v>
      </c>
      <c r="B11" s="437"/>
      <c r="C11" s="437"/>
      <c r="D11" s="437"/>
      <c r="E11" s="437"/>
      <c r="F11" s="437"/>
      <c r="G11" s="437"/>
      <c r="H11" s="437"/>
      <c r="I11" s="437"/>
      <c r="J11" s="437"/>
    </row>
    <row r="12" spans="1:10" s="429" customFormat="1" x14ac:dyDescent="0.25">
      <c r="A12" s="437" t="s">
        <v>108</v>
      </c>
      <c r="B12" s="437"/>
      <c r="C12" s="437"/>
      <c r="D12" s="437"/>
      <c r="E12" s="437"/>
      <c r="F12" s="437"/>
      <c r="G12" s="437"/>
      <c r="H12" s="437"/>
      <c r="I12" s="437"/>
      <c r="J12" s="437"/>
    </row>
    <row r="13" spans="1:10" s="429" customFormat="1" x14ac:dyDescent="0.25">
      <c r="A13" s="437" t="s">
        <v>109</v>
      </c>
      <c r="B13" s="437"/>
      <c r="C13" s="437"/>
      <c r="D13" s="437"/>
      <c r="E13" s="437"/>
      <c r="F13" s="437"/>
      <c r="G13" s="437"/>
      <c r="H13" s="437"/>
      <c r="I13" s="437"/>
      <c r="J13" s="437"/>
    </row>
    <row r="14" spans="1:10" s="429" customFormat="1" x14ac:dyDescent="0.25">
      <c r="A14" s="437" t="s">
        <v>110</v>
      </c>
      <c r="B14" s="437"/>
      <c r="C14" s="437"/>
      <c r="D14" s="437"/>
      <c r="E14" s="437"/>
      <c r="F14" s="437"/>
      <c r="G14" s="437"/>
      <c r="H14" s="437"/>
      <c r="I14" s="437"/>
      <c r="J14" s="437"/>
    </row>
    <row r="15" spans="1:10" s="429" customFormat="1" x14ac:dyDescent="0.25">
      <c r="A15" s="437" t="s">
        <v>111</v>
      </c>
      <c r="B15" s="437"/>
      <c r="C15" s="437"/>
      <c r="D15" s="437"/>
      <c r="E15" s="437"/>
      <c r="F15" s="437"/>
      <c r="G15" s="437"/>
      <c r="H15" s="437"/>
      <c r="I15" s="437"/>
      <c r="J15" s="437"/>
    </row>
    <row r="16" spans="1:10" s="429" customFormat="1" ht="31.5" customHeight="1" x14ac:dyDescent="0.25">
      <c r="A16" s="436" t="s">
        <v>112</v>
      </c>
      <c r="B16" s="436"/>
      <c r="C16" s="436"/>
      <c r="D16" s="436"/>
      <c r="E16" s="436"/>
      <c r="F16" s="436"/>
      <c r="G16" s="436"/>
      <c r="H16" s="436"/>
      <c r="I16" s="436"/>
      <c r="J16" s="436"/>
    </row>
    <row r="17" spans="1:10" s="429" customFormat="1" ht="44.25" customHeight="1" x14ac:dyDescent="0.25">
      <c r="A17" s="436" t="s">
        <v>113</v>
      </c>
      <c r="B17" s="436"/>
      <c r="C17" s="436"/>
      <c r="D17" s="436"/>
      <c r="E17" s="436"/>
      <c r="F17" s="436"/>
      <c r="G17" s="436"/>
      <c r="H17" s="436"/>
      <c r="I17" s="436"/>
      <c r="J17" s="436"/>
    </row>
    <row r="18" spans="1:10" s="429" customFormat="1" x14ac:dyDescent="0.25">
      <c r="A18" s="429" t="s">
        <v>114</v>
      </c>
    </row>
    <row r="19" spans="1:10" s="429" customFormat="1" x14ac:dyDescent="0.25"/>
  </sheetData>
  <sheetProtection algorithmName="SHA-512" hashValue="6GpBTvGbHwSppNU4adHoHh/0WcD5QGJ2cBapyT+40WvQBvECboSXvW0nbDaIT3k1XjPNe7v231rBlmBcFXcZ4Q==" saltValue="r5clxWeSFSd69Zu5ETE2OA==" spinCount="100000" sheet="1" objects="1" scenarios="1"/>
  <mergeCells count="7">
    <mergeCell ref="A17:J17"/>
    <mergeCell ref="A11:J11"/>
    <mergeCell ref="A12:J12"/>
    <mergeCell ref="A13:J13"/>
    <mergeCell ref="A14:J14"/>
    <mergeCell ref="A15:J15"/>
    <mergeCell ref="A16:J16"/>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39997558519241921"/>
  </sheetPr>
  <dimension ref="A1:S85"/>
  <sheetViews>
    <sheetView tabSelected="1" topLeftCell="A37" zoomScale="70" zoomScaleNormal="70" workbookViewId="0">
      <selection activeCell="G71" sqref="G71"/>
    </sheetView>
  </sheetViews>
  <sheetFormatPr baseColWidth="10" defaultColWidth="11.42578125" defaultRowHeight="15" x14ac:dyDescent="0.25"/>
  <cols>
    <col min="3" max="3" width="15.42578125" customWidth="1"/>
    <col min="4" max="4" width="22" customWidth="1"/>
    <col min="5" max="5" width="23.28515625" customWidth="1"/>
    <col min="6" max="6" width="18" customWidth="1"/>
    <col min="7" max="7" width="59.7109375" customWidth="1"/>
    <col min="11" max="11" width="14.140625" customWidth="1"/>
    <col min="12" max="12" width="31" customWidth="1"/>
    <col min="13" max="13" width="28.7109375" customWidth="1"/>
    <col min="14" max="14" width="15.28515625" customWidth="1"/>
    <col min="15" max="15" width="18" customWidth="1"/>
    <col min="16" max="16" width="17.85546875" customWidth="1"/>
    <col min="17" max="17" width="15.5703125" customWidth="1"/>
    <col min="18" max="18" width="17" customWidth="1"/>
  </cols>
  <sheetData>
    <row r="1" spans="1:19" s="422" customFormat="1" ht="21" x14ac:dyDescent="0.35">
      <c r="A1" s="441" t="s">
        <v>115</v>
      </c>
      <c r="B1" s="441"/>
      <c r="C1" s="441"/>
      <c r="D1" s="441"/>
      <c r="E1" s="441"/>
      <c r="F1" s="441"/>
      <c r="G1" s="441"/>
      <c r="H1" s="441"/>
      <c r="I1" s="441"/>
      <c r="J1" s="441"/>
      <c r="K1" s="441"/>
    </row>
    <row r="3" spans="1:19" ht="21" x14ac:dyDescent="0.35">
      <c r="A3" s="420" t="s">
        <v>116</v>
      </c>
      <c r="B3" s="420"/>
      <c r="C3" s="420"/>
      <c r="D3" s="421"/>
    </row>
    <row r="5" spans="1:19" x14ac:dyDescent="0.25">
      <c r="E5" s="8" t="s">
        <v>117</v>
      </c>
    </row>
    <row r="6" spans="1:19" ht="18" x14ac:dyDescent="0.25">
      <c r="A6" s="308" t="s">
        <v>118</v>
      </c>
      <c r="B6" s="308"/>
      <c r="C6" s="308"/>
      <c r="D6" s="308"/>
      <c r="E6" s="473"/>
      <c r="F6" s="474"/>
      <c r="H6" s="307"/>
      <c r="I6" s="8"/>
      <c r="J6" s="8"/>
      <c r="K6" s="8"/>
    </row>
    <row r="7" spans="1:19" ht="16.5" customHeight="1" x14ac:dyDescent="0.25">
      <c r="A7" s="8"/>
      <c r="B7" s="8"/>
      <c r="C7" s="8"/>
      <c r="D7" s="8"/>
      <c r="E7" s="8"/>
      <c r="F7" s="8"/>
      <c r="H7" s="307"/>
      <c r="I7" s="8"/>
      <c r="J7" s="8"/>
      <c r="K7" s="8"/>
    </row>
    <row r="8" spans="1:19" ht="16.5" customHeight="1" x14ac:dyDescent="0.25">
      <c r="A8" s="8"/>
      <c r="B8" s="298" t="s">
        <v>119</v>
      </c>
      <c r="C8" s="8"/>
      <c r="D8" s="8"/>
      <c r="E8" s="415"/>
      <c r="F8" s="8"/>
      <c r="G8" s="8"/>
      <c r="H8" s="307"/>
      <c r="I8" s="8"/>
      <c r="J8" s="8"/>
      <c r="K8" s="8"/>
      <c r="O8" s="48"/>
      <c r="P8" s="48"/>
      <c r="Q8" s="48"/>
      <c r="R8" s="48"/>
      <c r="S8" s="48"/>
    </row>
    <row r="9" spans="1:19" ht="16.5" customHeight="1" thickBot="1" x14ac:dyDescent="0.3">
      <c r="A9" s="8"/>
      <c r="B9" s="298"/>
      <c r="C9" s="8"/>
      <c r="D9" s="8"/>
      <c r="E9" s="8"/>
      <c r="F9" s="8"/>
      <c r="G9" s="8"/>
      <c r="H9" s="307"/>
      <c r="I9" s="8"/>
      <c r="J9" s="8"/>
      <c r="K9" s="8"/>
      <c r="O9" s="48"/>
      <c r="P9" s="48"/>
      <c r="Q9" s="48"/>
      <c r="R9" s="48"/>
      <c r="S9" s="48"/>
    </row>
    <row r="10" spans="1:19" ht="16.5" customHeight="1" thickTop="1" thickBot="1" x14ac:dyDescent="0.3">
      <c r="A10" s="8"/>
      <c r="B10" s="298" t="s">
        <v>120</v>
      </c>
      <c r="C10" s="8"/>
      <c r="D10" s="8"/>
      <c r="E10" s="415"/>
      <c r="F10" s="8"/>
      <c r="G10" s="306" t="s">
        <v>121</v>
      </c>
      <c r="H10" s="380" t="str">
        <f>IF(E8=0," ",E8/(E10*E12))</f>
        <v xml:space="preserve"> </v>
      </c>
      <c r="I10" s="8"/>
      <c r="J10" s="8"/>
      <c r="K10" s="8"/>
      <c r="O10" s="48"/>
      <c r="P10" s="48"/>
      <c r="Q10" s="48"/>
      <c r="R10" s="48"/>
      <c r="S10" s="48"/>
    </row>
    <row r="11" spans="1:19" ht="16.5" customHeight="1" thickTop="1" x14ac:dyDescent="0.25">
      <c r="A11" s="8"/>
      <c r="B11" s="298"/>
      <c r="C11" s="8"/>
      <c r="D11" s="8"/>
      <c r="E11" s="8"/>
      <c r="F11" s="8"/>
      <c r="G11" s="8"/>
      <c r="H11" s="307"/>
      <c r="I11" s="8"/>
      <c r="J11" s="8"/>
      <c r="K11" s="8"/>
      <c r="O11" s="48"/>
      <c r="P11" s="48"/>
      <c r="Q11" s="48"/>
      <c r="R11" s="48"/>
      <c r="S11" s="48"/>
    </row>
    <row r="12" spans="1:19" ht="16.5" customHeight="1" x14ac:dyDescent="0.25">
      <c r="A12" s="8"/>
      <c r="B12" s="298" t="s">
        <v>122</v>
      </c>
      <c r="C12" s="8"/>
      <c r="D12" s="8"/>
      <c r="E12" s="415"/>
      <c r="F12" s="8"/>
      <c r="G12" s="8"/>
      <c r="H12" s="307"/>
      <c r="I12" s="8"/>
      <c r="J12" s="8"/>
      <c r="K12" s="8"/>
      <c r="O12" s="48"/>
      <c r="P12" s="48"/>
      <c r="Q12" s="48"/>
      <c r="R12" s="48"/>
      <c r="S12" s="48"/>
    </row>
    <row r="13" spans="1:19" ht="16.5" customHeight="1" x14ac:dyDescent="0.25">
      <c r="A13" s="8"/>
      <c r="B13" s="298"/>
      <c r="C13" s="8"/>
      <c r="D13" s="8"/>
      <c r="E13" s="8"/>
      <c r="F13" s="8"/>
      <c r="G13" s="8"/>
      <c r="H13" s="307"/>
      <c r="I13" s="8"/>
      <c r="J13" s="8"/>
      <c r="K13" s="8"/>
      <c r="O13" s="48"/>
      <c r="P13" s="48"/>
      <c r="Q13" s="48"/>
      <c r="R13" s="48"/>
      <c r="S13" s="48"/>
    </row>
    <row r="14" spans="1:19" ht="16.5" customHeight="1" thickBot="1" x14ac:dyDescent="0.3">
      <c r="A14" s="8"/>
      <c r="B14" s="298" t="s">
        <v>123</v>
      </c>
      <c r="C14" s="8"/>
      <c r="D14" s="8"/>
      <c r="E14" s="415"/>
      <c r="F14" s="8"/>
      <c r="G14" s="8"/>
      <c r="H14" s="307"/>
      <c r="I14" s="8"/>
      <c r="J14" s="8"/>
      <c r="K14" s="8"/>
      <c r="O14" s="48"/>
      <c r="P14" s="48"/>
      <c r="Q14" s="48"/>
      <c r="R14" s="48"/>
      <c r="S14" s="48"/>
    </row>
    <row r="15" spans="1:19" ht="16.5" customHeight="1" thickTop="1" thickBot="1" x14ac:dyDescent="0.3">
      <c r="A15" s="8"/>
      <c r="B15" s="298"/>
      <c r="C15" s="8"/>
      <c r="D15" s="8"/>
      <c r="E15" s="8"/>
      <c r="F15" s="8"/>
      <c r="G15" s="306" t="s">
        <v>124</v>
      </c>
      <c r="H15" s="380" t="str">
        <f>IF(E14=0," ",E14*E16/100)</f>
        <v xml:space="preserve"> </v>
      </c>
      <c r="I15" s="8"/>
      <c r="J15" s="309" t="s">
        <v>11</v>
      </c>
      <c r="K15" s="379" t="e">
        <f>H10+H15+H20</f>
        <v>#VALUE!</v>
      </c>
      <c r="O15" s="48"/>
      <c r="P15" s="48"/>
      <c r="Q15" s="48"/>
      <c r="R15" s="48"/>
      <c r="S15" s="48"/>
    </row>
    <row r="16" spans="1:19" ht="16.5" customHeight="1" thickTop="1" x14ac:dyDescent="0.25">
      <c r="A16" s="8"/>
      <c r="B16" s="298" t="s">
        <v>125</v>
      </c>
      <c r="C16" s="8"/>
      <c r="D16" s="8"/>
      <c r="E16" s="424"/>
      <c r="F16" s="8"/>
      <c r="G16" s="8"/>
      <c r="H16" s="307"/>
      <c r="I16" s="8"/>
      <c r="J16" s="8"/>
      <c r="K16" s="8"/>
      <c r="O16" s="48"/>
      <c r="P16" s="48"/>
      <c r="Q16" s="48"/>
      <c r="R16" s="48"/>
      <c r="S16" s="48"/>
    </row>
    <row r="17" spans="1:19" ht="16.5" customHeight="1" x14ac:dyDescent="0.25">
      <c r="A17" s="8"/>
      <c r="B17" s="298"/>
      <c r="C17" s="8"/>
      <c r="D17" s="8"/>
      <c r="E17" s="8"/>
      <c r="F17" s="8"/>
      <c r="G17" s="8"/>
      <c r="H17" s="307"/>
      <c r="I17" s="8"/>
      <c r="J17" s="8"/>
      <c r="K17" s="8"/>
      <c r="O17" s="48"/>
      <c r="P17" s="48"/>
      <c r="Q17" s="48"/>
      <c r="R17" s="48"/>
      <c r="S17" s="48"/>
    </row>
    <row r="18" spans="1:19" ht="16.5" customHeight="1" thickBot="1" x14ac:dyDescent="0.3">
      <c r="A18" s="8"/>
      <c r="B18" s="298" t="s">
        <v>126</v>
      </c>
      <c r="C18" s="8"/>
      <c r="D18" s="8"/>
      <c r="E18" s="415"/>
      <c r="F18" s="8"/>
      <c r="G18" s="8"/>
      <c r="H18" s="307"/>
      <c r="I18" s="8"/>
      <c r="J18" s="8"/>
      <c r="K18" s="8"/>
      <c r="O18" s="48"/>
      <c r="P18" s="48"/>
      <c r="Q18" s="48"/>
      <c r="R18" s="48"/>
      <c r="S18" s="48"/>
    </row>
    <row r="19" spans="1:19" ht="26.45" customHeight="1" thickTop="1" thickBot="1" x14ac:dyDescent="0.3">
      <c r="A19" s="8"/>
      <c r="B19" s="8"/>
      <c r="C19" s="8"/>
      <c r="D19" s="8"/>
      <c r="E19" s="8"/>
      <c r="F19" s="8"/>
      <c r="G19" s="8"/>
      <c r="H19" s="307"/>
      <c r="I19" s="8"/>
      <c r="J19" s="8"/>
      <c r="K19" s="8"/>
      <c r="M19" s="405" t="s">
        <v>127</v>
      </c>
      <c r="N19" s="406" t="e">
        <f>K15+K28</f>
        <v>#VALUE!</v>
      </c>
      <c r="O19" s="48"/>
      <c r="P19" s="48"/>
      <c r="Q19" s="48"/>
      <c r="R19" s="48"/>
      <c r="S19" s="48"/>
    </row>
    <row r="20" spans="1:19" ht="16.5" customHeight="1" thickTop="1" thickBot="1" x14ac:dyDescent="0.3">
      <c r="A20" s="8"/>
      <c r="B20" s="47" t="s">
        <v>128</v>
      </c>
      <c r="C20" s="8"/>
      <c r="D20" s="8"/>
      <c r="E20" s="415"/>
      <c r="F20" s="8"/>
      <c r="G20" s="306" t="s">
        <v>129</v>
      </c>
      <c r="H20" s="380" t="str">
        <f>IF(E12=0," ",(E18+E20+E22)/E12)</f>
        <v xml:space="preserve"> </v>
      </c>
      <c r="I20" s="8"/>
      <c r="J20" s="8"/>
      <c r="K20" s="8"/>
      <c r="O20" s="48"/>
      <c r="P20" s="48"/>
      <c r="Q20" s="48"/>
      <c r="R20" s="48"/>
      <c r="S20" s="48"/>
    </row>
    <row r="21" spans="1:19" ht="16.5" customHeight="1" thickTop="1" x14ac:dyDescent="0.25">
      <c r="A21" s="8"/>
      <c r="B21" s="8"/>
      <c r="C21" s="8"/>
      <c r="D21" s="8"/>
      <c r="E21" s="8"/>
      <c r="F21" s="8"/>
      <c r="G21" s="8"/>
      <c r="H21" s="307"/>
      <c r="I21" s="8"/>
      <c r="J21" s="8"/>
      <c r="K21" s="8"/>
      <c r="O21" s="48"/>
      <c r="P21" s="48"/>
      <c r="Q21" s="48"/>
      <c r="R21" s="48"/>
      <c r="S21" s="48"/>
    </row>
    <row r="22" spans="1:19" ht="16.5" customHeight="1" x14ac:dyDescent="0.25">
      <c r="A22" s="8"/>
      <c r="B22" s="47" t="s">
        <v>130</v>
      </c>
      <c r="C22" s="8"/>
      <c r="D22" s="8"/>
      <c r="E22" s="475"/>
      <c r="F22" s="8"/>
      <c r="G22" s="8"/>
      <c r="H22" s="307"/>
      <c r="I22" s="8"/>
      <c r="J22" s="8"/>
      <c r="K22" s="8"/>
    </row>
    <row r="23" spans="1:19" ht="16.5" customHeight="1" x14ac:dyDescent="0.25">
      <c r="A23" s="8"/>
      <c r="B23" s="47"/>
      <c r="C23" s="8"/>
      <c r="D23" s="8"/>
      <c r="E23" s="381"/>
      <c r="F23" s="8"/>
      <c r="G23" s="8"/>
      <c r="H23" s="307"/>
      <c r="I23" s="8"/>
      <c r="J23" s="8"/>
      <c r="K23" s="8"/>
    </row>
    <row r="24" spans="1:19" ht="18" x14ac:dyDescent="0.25">
      <c r="A24" s="308" t="s">
        <v>131</v>
      </c>
      <c r="B24" s="308"/>
      <c r="C24" s="308"/>
      <c r="D24" s="308"/>
      <c r="E24" s="308"/>
      <c r="F24" s="310"/>
      <c r="G24" s="8"/>
      <c r="H24" s="307"/>
      <c r="I24" s="8"/>
      <c r="J24" s="8"/>
      <c r="K24" s="8"/>
    </row>
    <row r="25" spans="1:19" x14ac:dyDescent="0.25">
      <c r="A25" s="8"/>
      <c r="B25" s="8"/>
      <c r="C25" s="8"/>
      <c r="D25" s="8"/>
      <c r="E25" s="8"/>
      <c r="F25" s="8"/>
      <c r="G25" s="8"/>
      <c r="H25" s="307"/>
      <c r="I25" s="8"/>
      <c r="J25" s="8"/>
      <c r="K25" s="8"/>
    </row>
    <row r="26" spans="1:19" ht="18" customHeight="1" x14ac:dyDescent="0.25">
      <c r="A26" s="8"/>
      <c r="B26" s="298" t="s">
        <v>132</v>
      </c>
      <c r="C26" s="8"/>
      <c r="D26" s="8"/>
      <c r="E26" s="475"/>
      <c r="F26" s="8"/>
      <c r="G26" s="8"/>
      <c r="H26" s="307"/>
      <c r="I26" s="8"/>
      <c r="J26" s="8"/>
      <c r="K26" s="8"/>
    </row>
    <row r="27" spans="1:19" ht="18" customHeight="1" thickBot="1" x14ac:dyDescent="0.3">
      <c r="A27" s="8"/>
      <c r="B27" s="298"/>
      <c r="C27" s="8"/>
      <c r="D27" s="8"/>
      <c r="E27" s="8"/>
      <c r="F27" s="8"/>
      <c r="G27" s="8"/>
      <c r="H27" s="307"/>
      <c r="I27" s="8"/>
      <c r="J27" s="8"/>
      <c r="K27" s="8"/>
    </row>
    <row r="28" spans="1:19" ht="18" customHeight="1" thickTop="1" thickBot="1" x14ac:dyDescent="0.3">
      <c r="A28" s="8"/>
      <c r="B28" s="298" t="s">
        <v>120</v>
      </c>
      <c r="C28" s="8"/>
      <c r="D28" s="8"/>
      <c r="E28" s="475"/>
      <c r="F28" s="8"/>
      <c r="G28" s="418" t="s">
        <v>133</v>
      </c>
      <c r="H28" s="307"/>
      <c r="I28" s="307"/>
      <c r="J28" s="309" t="s">
        <v>11</v>
      </c>
      <c r="K28" s="379" t="e">
        <f>1.2*E26/(E28*E30)</f>
        <v>#DIV/0!</v>
      </c>
    </row>
    <row r="29" spans="1:19" ht="18" customHeight="1" thickTop="1" x14ac:dyDescent="0.25">
      <c r="A29" s="8"/>
      <c r="B29" s="298"/>
      <c r="C29" s="8"/>
      <c r="D29" s="8"/>
      <c r="E29" s="8"/>
      <c r="F29" s="8"/>
      <c r="G29" s="299"/>
      <c r="H29" s="307"/>
      <c r="I29" s="8"/>
      <c r="J29" s="8"/>
      <c r="K29" s="8"/>
    </row>
    <row r="30" spans="1:19" ht="18" customHeight="1" x14ac:dyDescent="0.25">
      <c r="A30" s="8"/>
      <c r="B30" s="298" t="s">
        <v>134</v>
      </c>
      <c r="C30" s="8"/>
      <c r="E30" s="475"/>
      <c r="F30" s="8"/>
      <c r="G30" s="8"/>
      <c r="H30" s="307"/>
      <c r="I30" s="8"/>
      <c r="J30" s="8"/>
      <c r="K30" s="8"/>
    </row>
    <row r="31" spans="1:19" x14ac:dyDescent="0.25">
      <c r="A31" s="8"/>
      <c r="B31" s="390" t="s">
        <v>135</v>
      </c>
      <c r="C31" s="8"/>
      <c r="D31" s="8"/>
      <c r="E31" s="8"/>
      <c r="F31" s="8"/>
      <c r="G31" s="8"/>
      <c r="H31" s="307"/>
      <c r="I31" s="8"/>
      <c r="J31" s="8"/>
      <c r="K31" s="8"/>
    </row>
    <row r="32" spans="1:19" x14ac:dyDescent="0.25">
      <c r="A32" s="8"/>
      <c r="B32" s="390"/>
      <c r="C32" s="8"/>
      <c r="D32" s="8"/>
      <c r="E32" s="8"/>
      <c r="F32" s="8"/>
      <c r="G32" s="8"/>
      <c r="H32" s="307"/>
      <c r="I32" s="8"/>
      <c r="J32" s="8"/>
      <c r="K32" s="8"/>
    </row>
    <row r="33" spans="1:19" x14ac:dyDescent="0.25">
      <c r="A33" s="8"/>
      <c r="B33" s="8"/>
      <c r="C33" s="8"/>
      <c r="D33" s="8"/>
      <c r="E33" s="8" t="s">
        <v>117</v>
      </c>
      <c r="F33" s="8"/>
      <c r="G33" s="8"/>
      <c r="H33" s="307"/>
      <c r="I33" s="8"/>
      <c r="J33" s="8"/>
      <c r="K33" s="8"/>
    </row>
    <row r="34" spans="1:19" ht="18" x14ac:dyDescent="0.25">
      <c r="A34" s="308" t="s">
        <v>136</v>
      </c>
      <c r="B34" s="308"/>
      <c r="C34" s="308"/>
      <c r="D34" s="308"/>
      <c r="E34" s="473"/>
      <c r="F34" s="474"/>
      <c r="H34" s="307"/>
      <c r="I34" s="8"/>
      <c r="J34" s="8"/>
      <c r="K34" s="8"/>
    </row>
    <row r="35" spans="1:19" ht="16.5" customHeight="1" x14ac:dyDescent="0.25">
      <c r="A35" s="8"/>
      <c r="B35" s="8"/>
      <c r="C35" s="8"/>
      <c r="D35" s="8"/>
      <c r="E35" s="8"/>
      <c r="F35" s="8"/>
      <c r="H35" s="307"/>
      <c r="I35" s="8"/>
      <c r="J35" s="8"/>
      <c r="K35" s="8"/>
    </row>
    <row r="36" spans="1:19" ht="16.5" customHeight="1" thickBot="1" x14ac:dyDescent="0.3">
      <c r="A36" s="8"/>
      <c r="B36" s="298" t="s">
        <v>119</v>
      </c>
      <c r="C36" s="8"/>
      <c r="D36" s="8"/>
      <c r="E36" s="415"/>
      <c r="F36" s="8"/>
      <c r="G36" s="8"/>
      <c r="H36" s="307"/>
      <c r="I36" s="8"/>
      <c r="J36" s="8"/>
      <c r="K36" s="8"/>
      <c r="O36" s="48"/>
      <c r="P36" s="48"/>
      <c r="Q36" s="48"/>
      <c r="R36" s="48"/>
      <c r="S36" s="48"/>
    </row>
    <row r="37" spans="1:19" ht="27.6" customHeight="1" thickTop="1" thickBot="1" x14ac:dyDescent="0.3">
      <c r="A37" s="8"/>
      <c r="B37" s="298"/>
      <c r="C37" s="8"/>
      <c r="D37" s="8"/>
      <c r="E37" s="8"/>
      <c r="F37" s="8"/>
      <c r="G37" s="8"/>
      <c r="H37" s="307"/>
      <c r="I37" s="8"/>
      <c r="J37" s="8"/>
      <c r="K37" s="8"/>
      <c r="M37" s="405" t="s">
        <v>137</v>
      </c>
      <c r="N37" s="406" t="e">
        <f>K28+K43</f>
        <v>#DIV/0!</v>
      </c>
      <c r="O37" s="48"/>
      <c r="P37" s="48"/>
      <c r="Q37" s="48"/>
      <c r="R37" s="48"/>
      <c r="S37" s="48"/>
    </row>
    <row r="38" spans="1:19" ht="16.5" customHeight="1" thickTop="1" thickBot="1" x14ac:dyDescent="0.3">
      <c r="A38" s="8"/>
      <c r="B38" s="298" t="s">
        <v>120</v>
      </c>
      <c r="C38" s="8"/>
      <c r="D38" s="8"/>
      <c r="E38" s="415"/>
      <c r="F38" s="8"/>
      <c r="G38" s="306" t="s">
        <v>121</v>
      </c>
      <c r="H38" s="380" t="str">
        <f>IF(E36=0," ",E36/(E38*E40))</f>
        <v xml:space="preserve"> </v>
      </c>
      <c r="I38" s="8"/>
      <c r="J38" s="8"/>
      <c r="K38" s="8"/>
      <c r="O38" s="48"/>
      <c r="P38" s="48"/>
      <c r="Q38" s="48"/>
      <c r="R38" s="48"/>
      <c r="S38" s="48"/>
    </row>
    <row r="39" spans="1:19" ht="16.5" customHeight="1" thickTop="1" x14ac:dyDescent="0.25">
      <c r="A39" s="8"/>
      <c r="B39" s="298"/>
      <c r="C39" s="8"/>
      <c r="D39" s="8"/>
      <c r="E39" s="8"/>
      <c r="F39" s="8"/>
      <c r="G39" s="8"/>
      <c r="H39" s="307"/>
      <c r="I39" s="8"/>
      <c r="J39" s="8"/>
      <c r="K39" s="8"/>
      <c r="O39" s="48"/>
      <c r="P39" s="48"/>
      <c r="Q39" s="48"/>
      <c r="R39" s="48"/>
      <c r="S39" s="48"/>
    </row>
    <row r="40" spans="1:19" ht="16.5" customHeight="1" x14ac:dyDescent="0.25">
      <c r="A40" s="8"/>
      <c r="B40" s="298" t="s">
        <v>122</v>
      </c>
      <c r="C40" s="8"/>
      <c r="D40" s="8"/>
      <c r="E40" s="415"/>
      <c r="F40" s="8"/>
      <c r="G40" s="8"/>
      <c r="H40" s="307"/>
      <c r="I40" s="8"/>
      <c r="J40" s="8"/>
      <c r="K40" s="8"/>
      <c r="O40" s="48"/>
      <c r="P40" s="48"/>
      <c r="Q40" s="48"/>
      <c r="R40" s="48"/>
      <c r="S40" s="48"/>
    </row>
    <row r="41" spans="1:19" ht="16.5" customHeight="1" x14ac:dyDescent="0.25">
      <c r="A41" s="8"/>
      <c r="B41" s="298"/>
      <c r="C41" s="8"/>
      <c r="D41" s="8"/>
      <c r="E41" s="8"/>
      <c r="F41" s="8"/>
      <c r="G41" s="8"/>
      <c r="H41" s="307"/>
      <c r="I41" s="8"/>
      <c r="J41" s="8"/>
      <c r="K41" s="8"/>
      <c r="O41" s="48"/>
      <c r="P41" s="48"/>
      <c r="Q41" s="48"/>
      <c r="R41" s="48"/>
      <c r="S41" s="48"/>
    </row>
    <row r="42" spans="1:19" ht="16.5" customHeight="1" thickBot="1" x14ac:dyDescent="0.3">
      <c r="A42" s="8"/>
      <c r="B42" s="298" t="s">
        <v>123</v>
      </c>
      <c r="C42" s="8"/>
      <c r="D42" s="8"/>
      <c r="E42" s="415"/>
      <c r="F42" s="8"/>
      <c r="G42" s="8"/>
      <c r="H42" s="307"/>
      <c r="I42" s="8"/>
      <c r="J42" s="8"/>
      <c r="K42" s="8"/>
      <c r="O42" s="48"/>
      <c r="P42" s="48"/>
      <c r="Q42" s="48"/>
      <c r="R42" s="48"/>
      <c r="S42" s="48"/>
    </row>
    <row r="43" spans="1:19" ht="16.5" customHeight="1" thickTop="1" thickBot="1" x14ac:dyDescent="0.3">
      <c r="A43" s="8"/>
      <c r="B43" s="298"/>
      <c r="C43" s="8"/>
      <c r="D43" s="8"/>
      <c r="E43" s="8"/>
      <c r="F43" s="8"/>
      <c r="G43" s="306" t="s">
        <v>124</v>
      </c>
      <c r="H43" s="380" t="str">
        <f>IF(E42=0," ",E42*E44/100)</f>
        <v xml:space="preserve"> </v>
      </c>
      <c r="I43" s="8"/>
      <c r="J43" s="309" t="s">
        <v>11</v>
      </c>
      <c r="K43" s="379" t="e">
        <f>H38+H43+H48</f>
        <v>#VALUE!</v>
      </c>
      <c r="O43" s="48"/>
      <c r="P43" s="48"/>
      <c r="Q43" s="48"/>
      <c r="R43" s="48"/>
      <c r="S43" s="48"/>
    </row>
    <row r="44" spans="1:19" ht="16.5" customHeight="1" thickTop="1" x14ac:dyDescent="0.25">
      <c r="A44" s="8"/>
      <c r="B44" s="298" t="s">
        <v>125</v>
      </c>
      <c r="C44" s="8"/>
      <c r="D44" s="8"/>
      <c r="E44" s="415"/>
      <c r="F44" s="8"/>
      <c r="G44" s="8"/>
      <c r="H44" s="307"/>
      <c r="I44" s="8"/>
      <c r="J44" s="8"/>
      <c r="K44" s="8"/>
      <c r="O44" s="48"/>
      <c r="P44" s="48"/>
      <c r="Q44" s="48"/>
      <c r="R44" s="48"/>
      <c r="S44" s="48"/>
    </row>
    <row r="45" spans="1:19" ht="16.5" customHeight="1" x14ac:dyDescent="0.25">
      <c r="A45" s="8"/>
      <c r="B45" s="298"/>
      <c r="C45" s="8"/>
      <c r="D45" s="8"/>
      <c r="E45" s="8"/>
      <c r="F45" s="8"/>
      <c r="G45" s="8"/>
      <c r="H45" s="307"/>
      <c r="I45" s="8"/>
      <c r="J45" s="8"/>
      <c r="K45" s="8"/>
      <c r="O45" s="48"/>
      <c r="P45" s="48"/>
      <c r="Q45" s="48"/>
      <c r="R45" s="48"/>
      <c r="S45" s="48"/>
    </row>
    <row r="46" spans="1:19" ht="16.5" customHeight="1" x14ac:dyDescent="0.25">
      <c r="A46" s="8"/>
      <c r="B46" s="298" t="s">
        <v>126</v>
      </c>
      <c r="C46" s="8"/>
      <c r="D46" s="8"/>
      <c r="E46" s="415"/>
      <c r="F46" s="8"/>
      <c r="G46" s="8"/>
      <c r="H46" s="307"/>
      <c r="I46" s="8"/>
      <c r="J46" s="8"/>
      <c r="K46" s="8"/>
      <c r="O46" s="48"/>
      <c r="P46" s="48"/>
      <c r="Q46" s="48"/>
      <c r="R46" s="48"/>
      <c r="S46" s="48"/>
    </row>
    <row r="47" spans="1:19" ht="16.5" customHeight="1" thickBot="1" x14ac:dyDescent="0.3">
      <c r="A47" s="8"/>
      <c r="B47" s="8"/>
      <c r="C47" s="8"/>
      <c r="D47" s="8"/>
      <c r="E47" s="8"/>
      <c r="F47" s="8"/>
      <c r="G47" s="8"/>
      <c r="H47" s="307"/>
      <c r="I47" s="8"/>
      <c r="J47" s="8"/>
      <c r="K47" s="8"/>
      <c r="O47" s="48"/>
      <c r="P47" s="48"/>
      <c r="Q47" s="48"/>
      <c r="R47" s="48"/>
      <c r="S47" s="48"/>
    </row>
    <row r="48" spans="1:19" ht="16.5" customHeight="1" thickTop="1" thickBot="1" x14ac:dyDescent="0.3">
      <c r="A48" s="8"/>
      <c r="B48" s="47" t="s">
        <v>128</v>
      </c>
      <c r="C48" s="8"/>
      <c r="D48" s="8"/>
      <c r="E48" s="415"/>
      <c r="F48" s="8"/>
      <c r="G48" s="306" t="s">
        <v>129</v>
      </c>
      <c r="H48" s="380" t="str">
        <f>IF(E40=0," ",(E46+E48+E50)/E40)</f>
        <v xml:space="preserve"> </v>
      </c>
      <c r="I48" s="8"/>
      <c r="J48" s="8"/>
      <c r="K48" s="8"/>
      <c r="O48" s="48"/>
      <c r="P48" s="48"/>
      <c r="Q48" s="48"/>
      <c r="R48" s="48"/>
      <c r="S48" s="48"/>
    </row>
    <row r="49" spans="1:19" ht="16.5" customHeight="1" thickTop="1" x14ac:dyDescent="0.25">
      <c r="A49" s="8"/>
      <c r="B49" s="8"/>
      <c r="C49" s="8"/>
      <c r="D49" s="8"/>
      <c r="E49" s="8"/>
      <c r="F49" s="8"/>
      <c r="G49" s="8"/>
      <c r="H49" s="307"/>
      <c r="I49" s="8"/>
      <c r="J49" s="8"/>
      <c r="K49" s="8"/>
      <c r="O49" s="48"/>
      <c r="P49" s="48"/>
      <c r="Q49" s="48"/>
      <c r="R49" s="48"/>
      <c r="S49" s="48"/>
    </row>
    <row r="50" spans="1:19" ht="16.5" customHeight="1" x14ac:dyDescent="0.25">
      <c r="A50" s="8"/>
      <c r="B50" s="47" t="s">
        <v>130</v>
      </c>
      <c r="C50" s="8"/>
      <c r="D50" s="8"/>
      <c r="E50" s="475"/>
      <c r="F50" s="8"/>
      <c r="G50" s="8"/>
      <c r="H50" s="307"/>
      <c r="I50" s="8"/>
      <c r="J50" s="8"/>
      <c r="K50" s="8"/>
    </row>
    <row r="51" spans="1:19" x14ac:dyDescent="0.25">
      <c r="A51" s="8"/>
      <c r="B51" s="8"/>
      <c r="C51" s="8"/>
      <c r="D51" s="8"/>
      <c r="E51" s="8"/>
      <c r="F51" s="8"/>
      <c r="G51" s="8"/>
      <c r="H51" s="307"/>
      <c r="I51" s="8"/>
      <c r="J51" s="8"/>
      <c r="K51" s="8"/>
    </row>
    <row r="52" spans="1:19" x14ac:dyDescent="0.25">
      <c r="A52" s="8"/>
      <c r="B52" s="8"/>
      <c r="C52" s="8"/>
      <c r="D52" s="8"/>
      <c r="E52" s="8"/>
      <c r="F52" s="8"/>
      <c r="G52" s="8"/>
      <c r="H52" s="307"/>
      <c r="I52" s="8"/>
      <c r="J52" s="8"/>
      <c r="K52" s="8"/>
    </row>
    <row r="53" spans="1:19" ht="18" x14ac:dyDescent="0.25">
      <c r="A53" s="308" t="s">
        <v>138</v>
      </c>
      <c r="B53" s="308"/>
      <c r="C53" s="308"/>
      <c r="D53" s="308"/>
      <c r="E53" s="473"/>
      <c r="F53" s="474"/>
      <c r="G53" s="8"/>
      <c r="H53" s="307"/>
      <c r="I53" s="8"/>
      <c r="J53" s="8"/>
      <c r="K53" s="8"/>
    </row>
    <row r="54" spans="1:19" x14ac:dyDescent="0.25">
      <c r="A54" s="8"/>
      <c r="B54" s="8"/>
      <c r="C54" s="8"/>
      <c r="D54" s="8"/>
      <c r="E54" s="8"/>
      <c r="F54" s="8"/>
      <c r="G54" s="8"/>
      <c r="H54" s="307"/>
      <c r="I54" s="8"/>
      <c r="J54" s="8"/>
      <c r="K54" s="8"/>
    </row>
    <row r="55" spans="1:19" ht="15.75" customHeight="1" x14ac:dyDescent="0.25">
      <c r="A55" s="8"/>
      <c r="B55" s="298" t="s">
        <v>119</v>
      </c>
      <c r="C55" s="8"/>
      <c r="D55" s="8"/>
      <c r="E55" s="475"/>
      <c r="F55" s="8"/>
      <c r="G55" s="8"/>
      <c r="H55" s="307"/>
      <c r="I55" s="8"/>
      <c r="J55" s="8"/>
      <c r="K55" s="8"/>
    </row>
    <row r="56" spans="1:19" ht="15.75" customHeight="1" thickBot="1" x14ac:dyDescent="0.3">
      <c r="A56" s="8"/>
      <c r="B56" s="298"/>
      <c r="C56" s="8"/>
      <c r="D56" s="8"/>
      <c r="E56" s="8"/>
      <c r="F56" s="8"/>
      <c r="G56" s="8"/>
      <c r="H56" s="307"/>
      <c r="I56" s="8"/>
      <c r="J56" s="8"/>
      <c r="K56" s="8"/>
    </row>
    <row r="57" spans="1:19" ht="15.75" customHeight="1" thickTop="1" thickBot="1" x14ac:dyDescent="0.3">
      <c r="A57" s="8"/>
      <c r="B57" s="298" t="s">
        <v>120</v>
      </c>
      <c r="C57" s="8"/>
      <c r="D57" s="8"/>
      <c r="E57" s="475"/>
      <c r="F57" s="8"/>
      <c r="G57" s="306" t="s">
        <v>121</v>
      </c>
      <c r="H57" s="380" t="str">
        <f>IF(E59=0," ",E55/(E57*E59))</f>
        <v xml:space="preserve"> </v>
      </c>
      <c r="I57" s="8"/>
      <c r="J57" s="8"/>
      <c r="K57" s="8"/>
    </row>
    <row r="58" spans="1:19" ht="15.75" customHeight="1" thickTop="1" x14ac:dyDescent="0.25">
      <c r="A58" s="8"/>
      <c r="B58" s="298"/>
      <c r="C58" s="8"/>
      <c r="D58" s="8"/>
      <c r="E58" s="8"/>
      <c r="F58" s="8"/>
      <c r="G58" s="8"/>
      <c r="H58" s="307"/>
      <c r="I58" s="8"/>
      <c r="J58" s="8"/>
      <c r="K58" s="8"/>
    </row>
    <row r="59" spans="1:19" ht="15.75" customHeight="1" x14ac:dyDescent="0.25">
      <c r="A59" s="8"/>
      <c r="B59" s="298" t="s">
        <v>134</v>
      </c>
      <c r="C59" s="8"/>
      <c r="D59" s="8"/>
      <c r="E59" s="475"/>
      <c r="F59" s="8"/>
      <c r="G59" s="8"/>
      <c r="H59" s="307"/>
      <c r="I59" s="8"/>
      <c r="J59" s="8"/>
      <c r="K59" s="8"/>
    </row>
    <row r="60" spans="1:19" ht="15.75" customHeight="1" x14ac:dyDescent="0.25">
      <c r="A60" s="8"/>
      <c r="B60" s="298"/>
      <c r="C60" s="8"/>
      <c r="D60" s="8"/>
      <c r="E60" s="8"/>
      <c r="F60" s="8"/>
      <c r="G60" s="8"/>
      <c r="H60" s="307"/>
      <c r="I60" s="8"/>
      <c r="J60" s="8"/>
      <c r="K60" s="8"/>
    </row>
    <row r="61" spans="1:19" ht="15.75" customHeight="1" thickBot="1" x14ac:dyDescent="0.3">
      <c r="A61" s="8"/>
      <c r="B61" s="298" t="s">
        <v>123</v>
      </c>
      <c r="C61" s="8"/>
      <c r="D61" s="8"/>
      <c r="E61" s="475"/>
      <c r="F61" s="8"/>
      <c r="G61" s="8"/>
      <c r="H61" s="307"/>
      <c r="I61" s="8"/>
      <c r="J61" s="8"/>
      <c r="K61" s="8"/>
    </row>
    <row r="62" spans="1:19" ht="15.75" customHeight="1" thickTop="1" thickBot="1" x14ac:dyDescent="0.3">
      <c r="A62" s="8"/>
      <c r="B62" s="298"/>
      <c r="C62" s="8"/>
      <c r="D62" s="8"/>
      <c r="E62" s="8"/>
      <c r="F62" s="8"/>
      <c r="G62" s="306" t="s">
        <v>124</v>
      </c>
      <c r="H62" s="380" t="str">
        <f>IF(E61=0," ",E61*E63/100)</f>
        <v xml:space="preserve"> </v>
      </c>
      <c r="I62" s="8"/>
      <c r="J62" s="309" t="s">
        <v>11</v>
      </c>
      <c r="K62" s="379" t="e">
        <f>H57+H62+H67</f>
        <v>#VALUE!</v>
      </c>
    </row>
    <row r="63" spans="1:19" ht="15.75" customHeight="1" thickTop="1" x14ac:dyDescent="0.25">
      <c r="A63" s="8"/>
      <c r="B63" s="298" t="s">
        <v>125</v>
      </c>
      <c r="C63" s="8"/>
      <c r="D63" s="8"/>
      <c r="E63" s="475"/>
      <c r="F63" s="8"/>
      <c r="G63" s="8"/>
      <c r="H63" s="307"/>
      <c r="I63" s="8"/>
      <c r="J63" s="8"/>
      <c r="K63" s="8"/>
    </row>
    <row r="64" spans="1:19" ht="15.75" customHeight="1" x14ac:dyDescent="0.25">
      <c r="A64" s="8"/>
      <c r="B64" s="298"/>
      <c r="C64" s="8"/>
      <c r="D64" s="8"/>
      <c r="E64" s="8"/>
      <c r="F64" s="8"/>
      <c r="G64" s="8"/>
      <c r="H64" s="307"/>
      <c r="I64" s="8"/>
      <c r="J64" s="8"/>
      <c r="K64" s="8"/>
    </row>
    <row r="65" spans="1:17" ht="15.75" customHeight="1" x14ac:dyDescent="0.25">
      <c r="A65" s="8"/>
      <c r="B65" s="298" t="s">
        <v>126</v>
      </c>
      <c r="C65" s="8"/>
      <c r="D65" s="8"/>
      <c r="E65" s="475"/>
      <c r="F65" s="8"/>
      <c r="G65" s="8"/>
      <c r="H65" s="307"/>
      <c r="I65" s="8"/>
      <c r="J65" s="8"/>
      <c r="K65" s="8"/>
    </row>
    <row r="66" spans="1:17" ht="15.75" customHeight="1" thickBot="1" x14ac:dyDescent="0.3">
      <c r="A66" s="8"/>
      <c r="B66" s="8"/>
      <c r="C66" s="8"/>
      <c r="D66" s="8"/>
      <c r="E66" s="8"/>
      <c r="F66" s="8"/>
      <c r="G66" s="8"/>
      <c r="H66" s="307"/>
      <c r="I66" s="8"/>
      <c r="J66" s="8"/>
      <c r="K66" s="8"/>
    </row>
    <row r="67" spans="1:17" ht="15.75" customHeight="1" thickTop="1" thickBot="1" x14ac:dyDescent="0.3">
      <c r="A67" s="8"/>
      <c r="B67" s="47" t="s">
        <v>128</v>
      </c>
      <c r="C67" s="8"/>
      <c r="D67" s="8"/>
      <c r="E67" s="475"/>
      <c r="F67" s="8"/>
      <c r="G67" s="306" t="s">
        <v>129</v>
      </c>
      <c r="H67" s="380" t="str">
        <f>IF(E59=0," ",(E65+E67+E69)/E59)</f>
        <v xml:space="preserve"> </v>
      </c>
      <c r="I67" s="8"/>
      <c r="J67" s="8"/>
      <c r="K67" s="8"/>
    </row>
    <row r="68" spans="1:17" ht="15.75" customHeight="1" thickTop="1" x14ac:dyDescent="0.25">
      <c r="A68" s="8"/>
      <c r="B68" s="8"/>
      <c r="C68" s="8"/>
      <c r="D68" s="8"/>
      <c r="E68" s="8"/>
      <c r="F68" s="8"/>
      <c r="G68" s="8"/>
      <c r="H68" s="307"/>
      <c r="I68" s="8"/>
      <c r="J68" s="8"/>
      <c r="K68" s="8"/>
    </row>
    <row r="69" spans="1:17" ht="15.75" customHeight="1" x14ac:dyDescent="0.25">
      <c r="A69" s="8"/>
      <c r="B69" s="47" t="s">
        <v>130</v>
      </c>
      <c r="C69" s="8"/>
      <c r="D69" s="8"/>
      <c r="E69" s="475"/>
      <c r="F69" s="8"/>
      <c r="G69" s="8"/>
      <c r="H69" s="307"/>
      <c r="I69" s="8"/>
      <c r="J69" s="8"/>
      <c r="K69" s="8"/>
    </row>
    <row r="70" spans="1:17" ht="15.75" customHeight="1" x14ac:dyDescent="0.25">
      <c r="A70" s="8"/>
      <c r="B70" s="8"/>
      <c r="C70" s="8"/>
      <c r="D70" s="8"/>
      <c r="E70" s="8"/>
      <c r="F70" s="8"/>
      <c r="G70" s="8"/>
      <c r="H70" s="307"/>
      <c r="I70" s="8"/>
      <c r="J70" s="8"/>
      <c r="K70" s="8"/>
    </row>
    <row r="71" spans="1:17" ht="18" x14ac:dyDescent="0.25">
      <c r="A71" s="308" t="s">
        <v>139</v>
      </c>
      <c r="B71" s="308"/>
      <c r="C71" s="308"/>
      <c r="D71" s="308"/>
      <c r="E71" s="473"/>
      <c r="F71" s="474"/>
      <c r="G71" s="8"/>
      <c r="H71" s="307"/>
      <c r="I71" s="8"/>
      <c r="J71" s="8"/>
      <c r="K71" s="8"/>
    </row>
    <row r="72" spans="1:17" x14ac:dyDescent="0.25">
      <c r="A72" s="8"/>
      <c r="B72" s="8"/>
      <c r="C72" s="8"/>
      <c r="D72" s="8"/>
      <c r="E72" s="8"/>
      <c r="F72" s="8"/>
      <c r="G72" s="8"/>
      <c r="H72" s="307"/>
      <c r="I72" s="8"/>
      <c r="J72" s="8"/>
      <c r="K72" s="8"/>
    </row>
    <row r="73" spans="1:17" ht="28.5" customHeight="1" x14ac:dyDescent="0.25">
      <c r="A73" s="8"/>
      <c r="B73" s="298" t="s">
        <v>140</v>
      </c>
      <c r="C73" s="8"/>
      <c r="D73" s="8"/>
      <c r="E73" s="476"/>
      <c r="F73" s="8"/>
      <c r="G73" s="8"/>
      <c r="H73" s="307"/>
      <c r="I73" s="8"/>
      <c r="M73" s="11"/>
      <c r="O73" s="438" t="s">
        <v>141</v>
      </c>
      <c r="P73" s="439"/>
      <c r="Q73" s="440"/>
    </row>
    <row r="74" spans="1:17" ht="14.25" customHeight="1" x14ac:dyDescent="0.25">
      <c r="A74" s="8"/>
      <c r="B74" s="298"/>
      <c r="C74" s="8"/>
      <c r="D74" s="8"/>
      <c r="E74" s="8"/>
      <c r="F74" s="8"/>
      <c r="G74" s="8"/>
      <c r="H74" s="307"/>
      <c r="I74" s="8"/>
      <c r="M74" s="385" t="s">
        <v>142</v>
      </c>
      <c r="N74" s="386"/>
      <c r="O74" s="387" t="s">
        <v>143</v>
      </c>
      <c r="P74" s="387" t="s">
        <v>144</v>
      </c>
      <c r="Q74" s="387" t="s">
        <v>145</v>
      </c>
    </row>
    <row r="75" spans="1:17" ht="14.25" customHeight="1" thickTop="1" thickBot="1" x14ac:dyDescent="0.3">
      <c r="A75" s="8"/>
      <c r="B75" s="298" t="s">
        <v>146</v>
      </c>
      <c r="C75" s="8"/>
      <c r="D75" s="8"/>
      <c r="E75" s="426" t="str">
        <f>IF((E73=M75),Q75,IF((E73=M76),Q76,IF((E73=M77),Q77,"")))</f>
        <v/>
      </c>
      <c r="F75" s="8"/>
      <c r="G75" s="306" t="s">
        <v>147</v>
      </c>
      <c r="H75" s="380" t="e">
        <f>E75/E78</f>
        <v>#VALUE!</v>
      </c>
      <c r="I75" s="8"/>
      <c r="M75" s="383" t="s">
        <v>148</v>
      </c>
      <c r="N75" s="384"/>
      <c r="O75" s="382">
        <v>15.6</v>
      </c>
      <c r="P75" s="382">
        <v>19</v>
      </c>
      <c r="Q75" s="382">
        <v>19</v>
      </c>
    </row>
    <row r="76" spans="1:17" ht="14.25" customHeight="1" thickTop="1" x14ac:dyDescent="0.25">
      <c r="A76" s="8"/>
      <c r="B76" s="298" t="s">
        <v>149</v>
      </c>
      <c r="C76" s="8"/>
      <c r="D76" s="8"/>
      <c r="E76" s="8"/>
      <c r="F76" s="8"/>
      <c r="G76" s="306"/>
      <c r="H76" s="361"/>
      <c r="I76" s="8"/>
      <c r="M76" s="383" t="s">
        <v>150</v>
      </c>
      <c r="N76" s="384"/>
      <c r="O76" s="382">
        <v>22.3</v>
      </c>
      <c r="P76" s="382">
        <v>26.9</v>
      </c>
      <c r="Q76" s="382">
        <v>26.9</v>
      </c>
    </row>
    <row r="77" spans="1:17" ht="14.25" customHeight="1" thickBot="1" x14ac:dyDescent="0.3">
      <c r="A77" s="8"/>
      <c r="B77" s="298"/>
      <c r="C77" s="8"/>
      <c r="D77" s="8"/>
      <c r="E77" s="8"/>
      <c r="F77" s="8"/>
      <c r="G77" s="8"/>
      <c r="H77" s="307"/>
      <c r="I77" s="8"/>
      <c r="M77" s="383" t="s">
        <v>151</v>
      </c>
      <c r="N77" s="384"/>
      <c r="O77" s="382">
        <v>32.4</v>
      </c>
      <c r="P77" s="382">
        <v>39.4</v>
      </c>
      <c r="Q77" s="382">
        <v>39.4</v>
      </c>
    </row>
    <row r="78" spans="1:17" ht="14.25" customHeight="1" thickBot="1" x14ac:dyDescent="0.3">
      <c r="A78" s="8"/>
      <c r="B78" s="298" t="s">
        <v>152</v>
      </c>
      <c r="C78" s="8"/>
      <c r="D78" s="8"/>
      <c r="E78" s="475"/>
      <c r="F78" s="298"/>
      <c r="G78" s="8"/>
      <c r="H78" s="298"/>
      <c r="I78" s="8"/>
      <c r="M78" s="77" t="s">
        <v>153</v>
      </c>
      <c r="N78" s="78"/>
      <c r="O78" s="399">
        <v>3</v>
      </c>
      <c r="P78" s="396">
        <v>3.5</v>
      </c>
      <c r="Q78" s="396">
        <v>3.5</v>
      </c>
    </row>
    <row r="79" spans="1:17" ht="14.25" customHeight="1" thickTop="1" thickBot="1" x14ac:dyDescent="0.3">
      <c r="A79" s="8"/>
      <c r="B79" s="298"/>
      <c r="C79" s="8"/>
      <c r="D79" s="8"/>
      <c r="E79" s="298"/>
      <c r="F79" s="298"/>
      <c r="G79" s="8"/>
      <c r="H79" s="298"/>
      <c r="I79" s="8"/>
      <c r="J79" s="309" t="s">
        <v>11</v>
      </c>
      <c r="K79" s="395" t="e">
        <f>H75+H83</f>
        <v>#VALUE!</v>
      </c>
      <c r="M79" s="80" t="s">
        <v>154</v>
      </c>
      <c r="O79" s="400">
        <v>5.4</v>
      </c>
      <c r="P79" s="397">
        <v>6.3</v>
      </c>
      <c r="Q79" s="397">
        <v>6.3</v>
      </c>
    </row>
    <row r="80" spans="1:17" ht="14.25" customHeight="1" thickTop="1" thickBot="1" x14ac:dyDescent="0.3">
      <c r="A80" s="8"/>
      <c r="B80" s="377"/>
      <c r="C80" s="8"/>
      <c r="D80" s="8"/>
      <c r="E80" s="298"/>
      <c r="F80" s="298"/>
      <c r="G80" s="8"/>
      <c r="H80" s="298"/>
      <c r="I80" s="8"/>
      <c r="M80" s="82" t="s">
        <v>155</v>
      </c>
      <c r="N80" s="83"/>
      <c r="O80" s="401">
        <v>6.9</v>
      </c>
      <c r="P80" s="398">
        <v>10</v>
      </c>
      <c r="Q80" s="398">
        <v>10</v>
      </c>
    </row>
    <row r="81" spans="1:11" ht="33" customHeight="1" x14ac:dyDescent="0.25">
      <c r="A81" s="8"/>
      <c r="B81" s="298" t="s">
        <v>156</v>
      </c>
      <c r="C81" s="8"/>
      <c r="D81" s="8"/>
      <c r="E81" s="477"/>
      <c r="F81" s="8"/>
      <c r="G81" s="8"/>
      <c r="H81" s="307"/>
      <c r="I81" s="8"/>
      <c r="J81" s="8"/>
      <c r="K81" s="8"/>
    </row>
    <row r="82" spans="1:11" ht="14.25" customHeight="1" thickBot="1" x14ac:dyDescent="0.3">
      <c r="A82" s="8"/>
      <c r="C82" s="8"/>
      <c r="D82" s="8"/>
      <c r="E82" s="8"/>
      <c r="F82" s="8"/>
      <c r="G82" s="8"/>
      <c r="H82" s="307"/>
      <c r="I82" s="8"/>
      <c r="J82" s="8"/>
      <c r="K82" s="8"/>
    </row>
    <row r="83" spans="1:11" ht="14.25" customHeight="1" thickTop="1" thickBot="1" x14ac:dyDescent="0.3">
      <c r="A83" s="8"/>
      <c r="B83" s="298" t="s">
        <v>157</v>
      </c>
      <c r="C83" s="8"/>
      <c r="D83" s="8"/>
      <c r="E83" s="425" t="str">
        <f>IF((E81=M78),Q78,IF((E81=M79),Q79,IF((E81=M80),Q80,"")))</f>
        <v/>
      </c>
      <c r="F83" s="8"/>
      <c r="G83" s="306" t="s">
        <v>158</v>
      </c>
      <c r="H83" s="380" t="e">
        <f>E83/E78</f>
        <v>#VALUE!</v>
      </c>
      <c r="I83" s="307"/>
    </row>
    <row r="84" spans="1:11" ht="14.25" customHeight="1" thickTop="1" x14ac:dyDescent="0.25">
      <c r="A84" s="8"/>
      <c r="B84" s="298" t="s">
        <v>149</v>
      </c>
      <c r="C84" s="8"/>
      <c r="D84" s="8"/>
      <c r="E84" s="8"/>
      <c r="F84" s="8"/>
      <c r="G84" s="299"/>
      <c r="H84" s="307"/>
      <c r="I84" s="8"/>
      <c r="J84" s="8"/>
      <c r="K84" s="8"/>
    </row>
    <row r="85" spans="1:11" x14ac:dyDescent="0.25">
      <c r="A85" s="8"/>
      <c r="B85" s="8"/>
      <c r="C85" s="8"/>
      <c r="D85" s="8"/>
      <c r="E85" s="8"/>
      <c r="F85" s="8"/>
      <c r="G85" s="8"/>
      <c r="H85" s="307"/>
      <c r="I85" s="8"/>
      <c r="J85" s="8"/>
      <c r="K85" s="8"/>
    </row>
  </sheetData>
  <sheetProtection algorithmName="SHA-512" hashValue="kFObKyavcIbRz09O9En/t55SprTNObaMp4+lq22kAnp/267nzLL5Adna1Xf5AXZo7R7habmMbZgmr1/yk8FC8Q==" saltValue="T9jjblw/I+wYiTpGMeJPBg==" spinCount="100000" sheet="1" objects="1" scenarios="1"/>
  <mergeCells count="6">
    <mergeCell ref="O73:Q73"/>
    <mergeCell ref="A1:K1"/>
    <mergeCell ref="E6:F6"/>
    <mergeCell ref="E34:F34"/>
    <mergeCell ref="E53:F53"/>
    <mergeCell ref="E71:F71"/>
  </mergeCells>
  <conditionalFormatting sqref="E6">
    <cfRule type="containsBlanks" dxfId="82" priority="122">
      <formula>LEN(TRIM(E6))=0</formula>
    </cfRule>
  </conditionalFormatting>
  <conditionalFormatting sqref="E8">
    <cfRule type="containsBlanks" dxfId="81" priority="101">
      <formula>LEN(TRIM(E8))=0</formula>
    </cfRule>
  </conditionalFormatting>
  <conditionalFormatting sqref="E10">
    <cfRule type="containsBlanks" dxfId="80" priority="102">
      <formula>LEN(TRIM(E10))=0</formula>
    </cfRule>
  </conditionalFormatting>
  <conditionalFormatting sqref="E12">
    <cfRule type="containsBlanks" dxfId="79" priority="103">
      <formula>LEN(TRIM(E12))=0</formula>
    </cfRule>
  </conditionalFormatting>
  <conditionalFormatting sqref="E14">
    <cfRule type="containsBlanks" dxfId="78" priority="104">
      <formula>LEN(TRIM(E14))=0</formula>
    </cfRule>
  </conditionalFormatting>
  <conditionalFormatting sqref="E16">
    <cfRule type="containsBlanks" dxfId="77" priority="105">
      <formula>LEN(TRIM(E16))=0</formula>
    </cfRule>
  </conditionalFormatting>
  <conditionalFormatting sqref="E18">
    <cfRule type="containsBlanks" dxfId="76" priority="106">
      <formula>LEN(TRIM(E18))=0</formula>
    </cfRule>
  </conditionalFormatting>
  <conditionalFormatting sqref="E20">
    <cfRule type="containsBlanks" dxfId="75" priority="107">
      <formula>LEN(TRIM(E20))=0</formula>
    </cfRule>
  </conditionalFormatting>
  <conditionalFormatting sqref="E22">
    <cfRule type="containsBlanks" dxfId="74" priority="108">
      <formula>LEN(TRIM(E22))=0</formula>
    </cfRule>
  </conditionalFormatting>
  <conditionalFormatting sqref="E26">
    <cfRule type="containsBlanks" dxfId="73" priority="109">
      <formula>LEN(TRIM(E26))=0</formula>
    </cfRule>
  </conditionalFormatting>
  <conditionalFormatting sqref="E28">
    <cfRule type="containsBlanks" dxfId="72" priority="110">
      <formula>LEN(TRIM(E28))=0</formula>
    </cfRule>
  </conditionalFormatting>
  <conditionalFormatting sqref="E30">
    <cfRule type="containsBlanks" dxfId="71" priority="111">
      <formula>LEN(TRIM(E30))=0</formula>
    </cfRule>
  </conditionalFormatting>
  <conditionalFormatting sqref="E34">
    <cfRule type="containsBlanks" dxfId="70" priority="10">
      <formula>LEN(TRIM(E34))=0</formula>
    </cfRule>
  </conditionalFormatting>
  <conditionalFormatting sqref="E36">
    <cfRule type="containsBlanks" dxfId="69" priority="2">
      <formula>LEN(TRIM(E36))=0</formula>
    </cfRule>
  </conditionalFormatting>
  <conditionalFormatting sqref="E38">
    <cfRule type="containsBlanks" dxfId="68" priority="3">
      <formula>LEN(TRIM(E38))=0</formula>
    </cfRule>
  </conditionalFormatting>
  <conditionalFormatting sqref="E40">
    <cfRule type="containsBlanks" dxfId="67" priority="4">
      <formula>LEN(TRIM(E40))=0</formula>
    </cfRule>
  </conditionalFormatting>
  <conditionalFormatting sqref="E42">
    <cfRule type="containsBlanks" dxfId="66" priority="5">
      <formula>LEN(TRIM(E42))=0</formula>
    </cfRule>
  </conditionalFormatting>
  <conditionalFormatting sqref="E44">
    <cfRule type="containsBlanks" dxfId="65" priority="6">
      <formula>LEN(TRIM(E44))=0</formula>
    </cfRule>
  </conditionalFormatting>
  <conditionalFormatting sqref="E46">
    <cfRule type="containsBlanks" dxfId="64" priority="7">
      <formula>LEN(TRIM(E46))=0</formula>
    </cfRule>
  </conditionalFormatting>
  <conditionalFormatting sqref="E48">
    <cfRule type="containsBlanks" dxfId="63" priority="8">
      <formula>LEN(TRIM(E48))=0</formula>
    </cfRule>
  </conditionalFormatting>
  <conditionalFormatting sqref="E50">
    <cfRule type="containsBlanks" dxfId="62" priority="9">
      <formula>LEN(TRIM(E50))=0</formula>
    </cfRule>
  </conditionalFormatting>
  <conditionalFormatting sqref="E53">
    <cfRule type="containsBlanks" dxfId="61" priority="132">
      <formula>LEN(TRIM(E53))=0</formula>
    </cfRule>
  </conditionalFormatting>
  <conditionalFormatting sqref="E55">
    <cfRule type="containsBlanks" dxfId="60" priority="112">
      <formula>LEN(TRIM(E55))=0</formula>
    </cfRule>
  </conditionalFormatting>
  <conditionalFormatting sqref="E57">
    <cfRule type="containsBlanks" dxfId="59" priority="113">
      <formula>LEN(TRIM(E57))=0</formula>
    </cfRule>
  </conditionalFormatting>
  <conditionalFormatting sqref="E59">
    <cfRule type="containsBlanks" dxfId="58" priority="114">
      <formula>LEN(TRIM(E59))=0</formula>
    </cfRule>
  </conditionalFormatting>
  <conditionalFormatting sqref="E61">
    <cfRule type="containsBlanks" dxfId="57" priority="115">
      <formula>LEN(TRIM(E61))=0</formula>
    </cfRule>
  </conditionalFormatting>
  <conditionalFormatting sqref="E63">
    <cfRule type="containsBlanks" dxfId="56" priority="116">
      <formula>LEN(TRIM(E63))=0</formula>
    </cfRule>
  </conditionalFormatting>
  <conditionalFormatting sqref="E65">
    <cfRule type="containsBlanks" dxfId="55" priority="117">
      <formula>LEN(TRIM(E65))=0</formula>
    </cfRule>
  </conditionalFormatting>
  <conditionalFormatting sqref="E67">
    <cfRule type="containsBlanks" dxfId="54" priority="118">
      <formula>LEN(TRIM(E67))=0</formula>
    </cfRule>
  </conditionalFormatting>
  <conditionalFormatting sqref="E69">
    <cfRule type="containsBlanks" dxfId="53" priority="119">
      <formula>LEN(TRIM(E69))=0</formula>
    </cfRule>
  </conditionalFormatting>
  <conditionalFormatting sqref="E71">
    <cfRule type="containsBlanks" dxfId="52" priority="1">
      <formula>LEN(TRIM(E71))=0</formula>
    </cfRule>
  </conditionalFormatting>
  <conditionalFormatting sqref="E73">
    <cfRule type="containsBlanks" dxfId="51" priority="120">
      <formula>LEN(TRIM(E73))=0</formula>
    </cfRule>
  </conditionalFormatting>
  <conditionalFormatting sqref="E78">
    <cfRule type="containsBlanks" dxfId="50" priority="131">
      <formula>LEN(TRIM(E78))=0</formula>
    </cfRule>
  </conditionalFormatting>
  <conditionalFormatting sqref="E81">
    <cfRule type="containsBlanks" dxfId="49" priority="121">
      <formula>LEN(TRIM(E81))=0</formula>
    </cfRule>
  </conditionalFormatting>
  <dataValidations count="2">
    <dataValidation type="list" allowBlank="1" showInputMessage="1" showErrorMessage="1" sqref="E73" xr:uid="{00000000-0002-0000-0100-000000000000}">
      <formula1>$M$75:$M$77</formula1>
    </dataValidation>
    <dataValidation type="list" allowBlank="1" showInputMessage="1" showErrorMessage="1" sqref="E81" xr:uid="{00000000-0002-0000-0100-000001000000}">
      <formula1>$M$78:$M$80</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39997558519241921"/>
  </sheetPr>
  <dimension ref="A1:R108"/>
  <sheetViews>
    <sheetView topLeftCell="A78" workbookViewId="0">
      <selection activeCell="E96" sqref="E96"/>
    </sheetView>
  </sheetViews>
  <sheetFormatPr baseColWidth="10" defaultColWidth="11.42578125" defaultRowHeight="15" x14ac:dyDescent="0.25"/>
  <cols>
    <col min="3" max="3" width="15.42578125" customWidth="1"/>
    <col min="4" max="4" width="22" customWidth="1"/>
    <col min="5" max="5" width="23.28515625" customWidth="1"/>
    <col min="6" max="6" width="18" customWidth="1"/>
    <col min="7" max="7" width="59.7109375" customWidth="1"/>
    <col min="11" max="11" width="14.140625" customWidth="1"/>
    <col min="12" max="12" width="31" customWidth="1"/>
    <col min="13" max="13" width="28.7109375" customWidth="1"/>
    <col min="14" max="14" width="15.28515625" customWidth="1"/>
    <col min="15" max="15" width="30.7109375" customWidth="1"/>
    <col min="16" max="16" width="15.5703125" customWidth="1"/>
    <col min="17" max="17" width="17" customWidth="1"/>
  </cols>
  <sheetData>
    <row r="1" spans="1:18" s="422" customFormat="1" ht="21" x14ac:dyDescent="0.35">
      <c r="A1" s="441" t="s">
        <v>115</v>
      </c>
      <c r="B1" s="441"/>
      <c r="C1" s="441"/>
      <c r="D1" s="441"/>
      <c r="E1" s="441"/>
      <c r="F1" s="441"/>
      <c r="G1" s="441"/>
      <c r="H1" s="441"/>
      <c r="I1" s="441"/>
      <c r="J1" s="441"/>
      <c r="K1" s="441"/>
    </row>
    <row r="3" spans="1:18" ht="21" x14ac:dyDescent="0.35">
      <c r="A3" s="420" t="s">
        <v>159</v>
      </c>
      <c r="B3" s="420"/>
      <c r="C3" s="420"/>
      <c r="D3" s="421"/>
      <c r="E3" s="112"/>
      <c r="F3" s="112"/>
      <c r="G3" s="112"/>
    </row>
    <row r="5" spans="1:18" x14ac:dyDescent="0.25">
      <c r="E5" s="8" t="s">
        <v>117</v>
      </c>
    </row>
    <row r="6" spans="1:18" ht="18" x14ac:dyDescent="0.25">
      <c r="A6" s="308" t="s">
        <v>160</v>
      </c>
      <c r="B6" s="308"/>
      <c r="C6" s="308"/>
      <c r="D6" s="308"/>
      <c r="E6" s="478"/>
      <c r="F6" s="479"/>
      <c r="H6" s="307"/>
      <c r="I6" s="8"/>
      <c r="J6" s="8"/>
      <c r="K6" s="8"/>
    </row>
    <row r="7" spans="1:18" ht="16.5" customHeight="1" x14ac:dyDescent="0.25">
      <c r="A7" s="8"/>
      <c r="B7" s="8"/>
      <c r="C7" s="8"/>
      <c r="D7" s="8"/>
      <c r="E7" s="8"/>
      <c r="F7" s="8"/>
      <c r="H7" s="307"/>
      <c r="I7" s="8"/>
      <c r="J7" s="8"/>
      <c r="K7" s="8"/>
    </row>
    <row r="8" spans="1:18" ht="16.5" customHeight="1" x14ac:dyDescent="0.25">
      <c r="A8" s="8"/>
      <c r="B8" s="298" t="s">
        <v>119</v>
      </c>
      <c r="C8" s="8"/>
      <c r="D8" s="8"/>
      <c r="E8" s="415"/>
      <c r="F8" s="8"/>
      <c r="G8" s="8"/>
      <c r="H8" s="307"/>
      <c r="I8" s="8"/>
      <c r="J8" s="8"/>
      <c r="K8" s="8"/>
      <c r="O8" s="48"/>
      <c r="P8" s="48"/>
      <c r="Q8" s="48"/>
      <c r="R8" s="48"/>
    </row>
    <row r="9" spans="1:18" ht="16.5" customHeight="1" thickBot="1" x14ac:dyDescent="0.3">
      <c r="A9" s="8"/>
      <c r="B9" s="298"/>
      <c r="C9" s="8"/>
      <c r="D9" s="8"/>
      <c r="E9" s="8"/>
      <c r="F9" s="8"/>
      <c r="G9" s="8"/>
      <c r="H9" s="307"/>
      <c r="I9" s="8"/>
      <c r="J9" s="8"/>
      <c r="K9" s="8"/>
      <c r="O9" s="48"/>
      <c r="P9" s="48"/>
      <c r="Q9" s="48"/>
      <c r="R9" s="48"/>
    </row>
    <row r="10" spans="1:18" ht="16.5" customHeight="1" thickTop="1" thickBot="1" x14ac:dyDescent="0.3">
      <c r="A10" s="8"/>
      <c r="B10" s="298" t="s">
        <v>120</v>
      </c>
      <c r="C10" s="8"/>
      <c r="D10" s="8"/>
      <c r="E10" s="415"/>
      <c r="F10" s="8"/>
      <c r="G10" s="306" t="s">
        <v>121</v>
      </c>
      <c r="H10" s="380" t="str">
        <f>IF(E8=0," ",E8/(E10*E12))</f>
        <v xml:space="preserve"> </v>
      </c>
      <c r="I10" s="8"/>
      <c r="J10" s="8"/>
      <c r="K10" s="8"/>
      <c r="O10" s="48"/>
      <c r="P10" s="48"/>
      <c r="Q10" s="48"/>
      <c r="R10" s="48"/>
    </row>
    <row r="11" spans="1:18" ht="16.5" customHeight="1" thickTop="1" x14ac:dyDescent="0.25">
      <c r="A11" s="8"/>
      <c r="B11" s="298"/>
      <c r="C11" s="8"/>
      <c r="D11" s="8"/>
      <c r="E11" s="8"/>
      <c r="F11" s="8"/>
      <c r="G11" s="8"/>
      <c r="H11" s="307"/>
      <c r="I11" s="8"/>
      <c r="J11" s="8"/>
      <c r="K11" s="8"/>
      <c r="O11" s="48"/>
      <c r="P11" s="48"/>
      <c r="Q11" s="48"/>
      <c r="R11" s="48"/>
    </row>
    <row r="12" spans="1:18" ht="16.5" customHeight="1" x14ac:dyDescent="0.25">
      <c r="A12" s="8"/>
      <c r="B12" s="298" t="s">
        <v>122</v>
      </c>
      <c r="C12" s="8"/>
      <c r="D12" s="8"/>
      <c r="E12" s="415"/>
      <c r="F12" s="8"/>
      <c r="G12" s="8"/>
      <c r="H12" s="307"/>
      <c r="I12" s="8"/>
      <c r="J12" s="8"/>
      <c r="K12" s="8"/>
      <c r="O12" s="48"/>
      <c r="P12" s="48"/>
      <c r="Q12" s="48"/>
      <c r="R12" s="48"/>
    </row>
    <row r="13" spans="1:18" ht="16.5" customHeight="1" x14ac:dyDescent="0.25">
      <c r="A13" s="8"/>
      <c r="B13" s="298"/>
      <c r="C13" s="8"/>
      <c r="D13" s="8"/>
      <c r="E13" s="8"/>
      <c r="F13" s="8"/>
      <c r="G13" s="8"/>
      <c r="H13" s="307"/>
      <c r="I13" s="8"/>
      <c r="J13" s="8"/>
      <c r="K13" s="8"/>
      <c r="O13" s="48"/>
      <c r="P13" s="48"/>
      <c r="Q13" s="48"/>
      <c r="R13" s="48"/>
    </row>
    <row r="14" spans="1:18" ht="16.5" customHeight="1" thickBot="1" x14ac:dyDescent="0.3">
      <c r="A14" s="8"/>
      <c r="B14" s="298" t="s">
        <v>123</v>
      </c>
      <c r="C14" s="8"/>
      <c r="D14" s="8"/>
      <c r="E14" s="415"/>
      <c r="F14" s="8"/>
      <c r="G14" s="8"/>
      <c r="H14" s="307"/>
      <c r="I14" s="8"/>
      <c r="J14" s="8"/>
      <c r="K14" s="8"/>
      <c r="O14" s="48"/>
      <c r="P14" s="48"/>
      <c r="Q14" s="48"/>
      <c r="R14" s="48"/>
    </row>
    <row r="15" spans="1:18" ht="16.5" customHeight="1" thickTop="1" thickBot="1" x14ac:dyDescent="0.3">
      <c r="A15" s="8"/>
      <c r="B15" s="298"/>
      <c r="C15" s="8"/>
      <c r="D15" s="8"/>
      <c r="E15" s="8"/>
      <c r="F15" s="8"/>
      <c r="G15" s="306" t="s">
        <v>124</v>
      </c>
      <c r="H15" s="380" t="str">
        <f>IF(E14=0," ",E14*E16/100)</f>
        <v xml:space="preserve"> </v>
      </c>
      <c r="I15" s="8"/>
      <c r="J15" s="309" t="s">
        <v>11</v>
      </c>
      <c r="K15" s="379" t="e">
        <f>H10+H15+H20</f>
        <v>#VALUE!</v>
      </c>
      <c r="O15" s="48"/>
      <c r="P15" s="48"/>
      <c r="Q15" s="48"/>
      <c r="R15" s="48"/>
    </row>
    <row r="16" spans="1:18" ht="16.5" customHeight="1" thickTop="1" x14ac:dyDescent="0.25">
      <c r="A16" s="8"/>
      <c r="B16" s="298" t="s">
        <v>125</v>
      </c>
      <c r="C16" s="8"/>
      <c r="D16" s="8"/>
      <c r="E16" s="415"/>
      <c r="F16" s="8"/>
      <c r="G16" s="8"/>
      <c r="H16" s="307"/>
      <c r="I16" s="8"/>
      <c r="J16" s="8"/>
      <c r="K16" s="8"/>
      <c r="O16" s="48"/>
      <c r="P16" s="48"/>
      <c r="Q16" s="48"/>
      <c r="R16" s="48"/>
    </row>
    <row r="17" spans="1:18" ht="16.5" customHeight="1" x14ac:dyDescent="0.25">
      <c r="A17" s="8"/>
      <c r="B17" s="298"/>
      <c r="C17" s="8"/>
      <c r="D17" s="8"/>
      <c r="E17" s="8"/>
      <c r="F17" s="8"/>
      <c r="G17" s="8"/>
      <c r="H17" s="307"/>
      <c r="I17" s="8"/>
      <c r="J17" s="8"/>
      <c r="K17" s="8"/>
      <c r="O17" s="48"/>
      <c r="P17" s="48"/>
      <c r="Q17" s="48"/>
      <c r="R17" s="48"/>
    </row>
    <row r="18" spans="1:18" ht="16.5" customHeight="1" thickBot="1" x14ac:dyDescent="0.3">
      <c r="A18" s="8"/>
      <c r="B18" s="298" t="s">
        <v>126</v>
      </c>
      <c r="C18" s="8"/>
      <c r="D18" s="8"/>
      <c r="E18" s="415"/>
      <c r="F18" s="8"/>
      <c r="G18" s="8"/>
      <c r="H18" s="307"/>
      <c r="I18" s="8"/>
      <c r="J18" s="8"/>
      <c r="K18" s="8"/>
      <c r="O18" s="48"/>
      <c r="P18" s="48"/>
      <c r="Q18" s="48"/>
      <c r="R18" s="48"/>
    </row>
    <row r="19" spans="1:18" ht="26.45" customHeight="1" thickTop="1" thickBot="1" x14ac:dyDescent="0.3">
      <c r="A19" s="8"/>
      <c r="B19" s="8"/>
      <c r="C19" s="8"/>
      <c r="D19" s="8"/>
      <c r="E19" s="8"/>
      <c r="F19" s="8"/>
      <c r="G19" s="8"/>
      <c r="H19" s="307"/>
      <c r="I19" s="8"/>
      <c r="J19" s="8"/>
      <c r="K19" s="8"/>
      <c r="M19" s="405" t="s">
        <v>161</v>
      </c>
      <c r="N19" s="406" t="e">
        <f>K15+K28</f>
        <v>#VALUE!</v>
      </c>
      <c r="O19" s="48"/>
      <c r="P19" s="48"/>
      <c r="Q19" s="48"/>
      <c r="R19" s="48"/>
    </row>
    <row r="20" spans="1:18" ht="16.5" customHeight="1" thickTop="1" thickBot="1" x14ac:dyDescent="0.3">
      <c r="A20" s="8"/>
      <c r="B20" s="47" t="s">
        <v>128</v>
      </c>
      <c r="C20" s="8"/>
      <c r="D20" s="8"/>
      <c r="E20" s="415"/>
      <c r="F20" s="8"/>
      <c r="G20" s="306" t="s">
        <v>129</v>
      </c>
      <c r="H20" s="380" t="str">
        <f>IF(E12=0," ",(E18+E20+E22)/E12)</f>
        <v xml:space="preserve"> </v>
      </c>
      <c r="I20" s="8"/>
      <c r="J20" s="8"/>
      <c r="K20" s="8"/>
      <c r="O20" s="48"/>
      <c r="P20" s="48"/>
      <c r="Q20" s="48"/>
      <c r="R20" s="48"/>
    </row>
    <row r="21" spans="1:18" ht="16.5" customHeight="1" thickTop="1" x14ac:dyDescent="0.25">
      <c r="A21" s="8"/>
      <c r="B21" s="8"/>
      <c r="C21" s="8"/>
      <c r="D21" s="8"/>
      <c r="E21" s="8"/>
      <c r="F21" s="8"/>
      <c r="G21" s="8"/>
      <c r="H21" s="307"/>
      <c r="I21" s="8"/>
      <c r="J21" s="8"/>
      <c r="K21" s="8"/>
      <c r="O21" s="48"/>
      <c r="P21" s="48"/>
      <c r="Q21" s="48"/>
      <c r="R21" s="48"/>
    </row>
    <row r="22" spans="1:18" ht="16.5" customHeight="1" x14ac:dyDescent="0.25">
      <c r="A22" s="8"/>
      <c r="B22" s="47" t="s">
        <v>130</v>
      </c>
      <c r="C22" s="8"/>
      <c r="D22" s="8"/>
      <c r="E22" s="475"/>
      <c r="F22" s="8"/>
      <c r="G22" s="8"/>
      <c r="H22" s="307"/>
      <c r="I22" s="8"/>
      <c r="J22" s="8"/>
      <c r="K22" s="8"/>
    </row>
    <row r="23" spans="1:18" ht="16.5" customHeight="1" x14ac:dyDescent="0.25">
      <c r="A23" s="8"/>
      <c r="B23" s="47"/>
      <c r="C23" s="8"/>
      <c r="D23" s="8"/>
      <c r="E23" s="381"/>
      <c r="F23" s="8"/>
      <c r="G23" s="8"/>
      <c r="H23" s="307"/>
      <c r="I23" s="8"/>
      <c r="J23" s="8"/>
      <c r="K23" s="8"/>
    </row>
    <row r="24" spans="1:18" ht="18" x14ac:dyDescent="0.25">
      <c r="A24" s="308" t="s">
        <v>162</v>
      </c>
      <c r="B24" s="308"/>
      <c r="C24" s="308"/>
      <c r="D24" s="308"/>
      <c r="E24" s="308"/>
      <c r="F24" s="310"/>
      <c r="G24" s="8"/>
      <c r="H24" s="307"/>
      <c r="I24" s="8"/>
      <c r="J24" s="8"/>
      <c r="K24" s="8"/>
    </row>
    <row r="25" spans="1:18" x14ac:dyDescent="0.25">
      <c r="A25" s="8"/>
      <c r="B25" s="8"/>
      <c r="C25" s="8"/>
      <c r="D25" s="8"/>
      <c r="E25" s="8"/>
      <c r="F25" s="8"/>
      <c r="G25" s="8"/>
      <c r="H25" s="307"/>
      <c r="I25" s="8"/>
      <c r="J25" s="8"/>
      <c r="K25" s="8"/>
    </row>
    <row r="26" spans="1:18" ht="18" customHeight="1" x14ac:dyDescent="0.25">
      <c r="A26" s="8"/>
      <c r="B26" s="298" t="s">
        <v>163</v>
      </c>
      <c r="C26" s="8"/>
      <c r="D26" s="8"/>
      <c r="E26" s="475"/>
      <c r="F26" s="8"/>
      <c r="G26" s="8"/>
      <c r="H26" s="307"/>
      <c r="I26" s="8"/>
      <c r="J26" s="8"/>
      <c r="K26" s="8"/>
    </row>
    <row r="27" spans="1:18" ht="18" customHeight="1" thickBot="1" x14ac:dyDescent="0.3">
      <c r="A27" s="8"/>
      <c r="B27" s="298" t="s">
        <v>164</v>
      </c>
      <c r="C27" s="8"/>
      <c r="D27" s="8"/>
      <c r="E27" s="8"/>
      <c r="F27" s="8"/>
      <c r="G27" s="8"/>
      <c r="H27" s="307"/>
      <c r="I27" s="8"/>
      <c r="J27" s="8"/>
      <c r="K27" s="8"/>
    </row>
    <row r="28" spans="1:18" ht="21" customHeight="1" thickTop="1" thickBot="1" x14ac:dyDescent="0.3">
      <c r="A28" s="8"/>
      <c r="B28" s="298" t="s">
        <v>120</v>
      </c>
      <c r="C28" s="8"/>
      <c r="D28" s="8"/>
      <c r="E28" s="475"/>
      <c r="F28" s="8"/>
      <c r="G28" s="416" t="s">
        <v>133</v>
      </c>
      <c r="H28" s="307"/>
      <c r="I28" s="307"/>
      <c r="J28" s="309" t="s">
        <v>11</v>
      </c>
      <c r="K28" s="379" t="e">
        <f>1.2*E26/(E28*E30)</f>
        <v>#DIV/0!</v>
      </c>
    </row>
    <row r="29" spans="1:18" ht="18" customHeight="1" thickTop="1" x14ac:dyDescent="0.25">
      <c r="A29" s="8"/>
      <c r="B29" s="298"/>
      <c r="C29" s="8"/>
      <c r="D29" s="8"/>
      <c r="E29" s="8"/>
      <c r="F29" s="8"/>
      <c r="G29" s="299"/>
      <c r="H29" s="307"/>
      <c r="I29" s="8"/>
      <c r="J29" s="8"/>
      <c r="K29" s="8"/>
    </row>
    <row r="30" spans="1:18" ht="18" customHeight="1" x14ac:dyDescent="0.25">
      <c r="A30" s="8"/>
      <c r="B30" s="298" t="s">
        <v>134</v>
      </c>
      <c r="C30" s="8"/>
      <c r="D30" s="8"/>
      <c r="E30" s="475"/>
      <c r="F30" s="8"/>
      <c r="G30" s="8"/>
      <c r="H30" s="307"/>
      <c r="I30" s="8"/>
      <c r="J30" s="8"/>
      <c r="K30" s="8"/>
    </row>
    <row r="31" spans="1:18" x14ac:dyDescent="0.25">
      <c r="A31" s="8"/>
      <c r="B31" s="390" t="s">
        <v>135</v>
      </c>
      <c r="C31" s="8"/>
      <c r="D31" s="8"/>
      <c r="E31" s="8"/>
      <c r="F31" s="8"/>
      <c r="G31" s="8"/>
      <c r="H31" s="307"/>
      <c r="I31" s="8"/>
      <c r="J31" s="8"/>
      <c r="K31" s="8"/>
    </row>
    <row r="32" spans="1:18" x14ac:dyDescent="0.25">
      <c r="A32" s="8"/>
      <c r="B32" s="390"/>
      <c r="C32" s="8"/>
      <c r="D32" s="8"/>
      <c r="E32" s="8"/>
      <c r="F32" s="8"/>
      <c r="G32" s="8"/>
      <c r="H32" s="307"/>
      <c r="I32" s="8"/>
      <c r="J32" s="8"/>
      <c r="K32" s="8"/>
    </row>
    <row r="33" spans="1:18" x14ac:dyDescent="0.25">
      <c r="A33" s="8"/>
      <c r="B33" s="8"/>
      <c r="C33" s="8"/>
      <c r="D33" s="8"/>
      <c r="E33" s="8" t="s">
        <v>117</v>
      </c>
      <c r="F33" s="8"/>
      <c r="G33" s="8"/>
      <c r="H33" s="307"/>
      <c r="I33" s="8"/>
      <c r="J33" s="8"/>
      <c r="K33" s="8"/>
    </row>
    <row r="34" spans="1:18" ht="18" x14ac:dyDescent="0.25">
      <c r="A34" s="308" t="s">
        <v>165</v>
      </c>
      <c r="B34" s="308"/>
      <c r="C34" s="308"/>
      <c r="D34" s="308"/>
      <c r="E34" s="478"/>
      <c r="F34" s="479"/>
      <c r="H34" s="307"/>
      <c r="I34" s="8"/>
      <c r="J34" s="8"/>
      <c r="K34" s="8"/>
    </row>
    <row r="35" spans="1:18" ht="16.5" customHeight="1" x14ac:dyDescent="0.25">
      <c r="A35" s="8"/>
      <c r="B35" s="8"/>
      <c r="C35" s="8"/>
      <c r="D35" s="8"/>
      <c r="E35" s="8"/>
      <c r="F35" s="8"/>
      <c r="H35" s="307"/>
      <c r="I35" s="8"/>
      <c r="J35" s="8"/>
      <c r="K35" s="8"/>
    </row>
    <row r="36" spans="1:18" ht="16.5" customHeight="1" thickBot="1" x14ac:dyDescent="0.3">
      <c r="A36" s="8"/>
      <c r="B36" s="298" t="s">
        <v>119</v>
      </c>
      <c r="C36" s="8"/>
      <c r="D36" s="8"/>
      <c r="E36" s="415"/>
      <c r="F36" s="8"/>
      <c r="G36" s="8"/>
      <c r="H36" s="307"/>
      <c r="I36" s="8"/>
      <c r="J36" s="8"/>
      <c r="K36" s="8"/>
      <c r="O36" s="48"/>
      <c r="P36" s="48"/>
      <c r="Q36" s="48"/>
      <c r="R36" s="48"/>
    </row>
    <row r="37" spans="1:18" ht="27.6" customHeight="1" thickTop="1" thickBot="1" x14ac:dyDescent="0.3">
      <c r="A37" s="8"/>
      <c r="B37" s="298"/>
      <c r="C37" s="8"/>
      <c r="D37" s="8"/>
      <c r="E37" s="8"/>
      <c r="F37" s="8"/>
      <c r="G37" s="8"/>
      <c r="H37" s="307"/>
      <c r="I37" s="8"/>
      <c r="J37" s="8"/>
      <c r="K37" s="8"/>
      <c r="M37" s="405" t="s">
        <v>166</v>
      </c>
      <c r="N37" s="406" t="e">
        <f>K28+K43</f>
        <v>#DIV/0!</v>
      </c>
      <c r="O37" s="48"/>
      <c r="P37" s="48"/>
      <c r="Q37" s="48"/>
      <c r="R37" s="48"/>
    </row>
    <row r="38" spans="1:18" ht="16.5" customHeight="1" thickTop="1" thickBot="1" x14ac:dyDescent="0.3">
      <c r="A38" s="8"/>
      <c r="B38" s="298" t="s">
        <v>120</v>
      </c>
      <c r="C38" s="8"/>
      <c r="D38" s="8"/>
      <c r="E38" s="415"/>
      <c r="F38" s="8"/>
      <c r="G38" s="306" t="s">
        <v>121</v>
      </c>
      <c r="H38" s="380" t="str">
        <f>IF(E36=0," ",E36/(E38*E40))</f>
        <v xml:space="preserve"> </v>
      </c>
      <c r="I38" s="8"/>
      <c r="J38" s="8"/>
      <c r="K38" s="8"/>
      <c r="O38" s="48"/>
      <c r="P38" s="48"/>
      <c r="Q38" s="48"/>
      <c r="R38" s="48"/>
    </row>
    <row r="39" spans="1:18" ht="16.5" customHeight="1" thickTop="1" x14ac:dyDescent="0.25">
      <c r="A39" s="8"/>
      <c r="B39" s="298"/>
      <c r="C39" s="8"/>
      <c r="D39" s="8"/>
      <c r="E39" s="8"/>
      <c r="F39" s="8"/>
      <c r="G39" s="8"/>
      <c r="H39" s="307"/>
      <c r="I39" s="8"/>
      <c r="J39" s="8"/>
      <c r="K39" s="8"/>
      <c r="O39" s="48"/>
      <c r="P39" s="48"/>
      <c r="Q39" s="48"/>
      <c r="R39" s="48"/>
    </row>
    <row r="40" spans="1:18" ht="16.5" customHeight="1" x14ac:dyDescent="0.25">
      <c r="A40" s="8"/>
      <c r="B40" s="298" t="s">
        <v>122</v>
      </c>
      <c r="C40" s="8"/>
      <c r="D40" s="8"/>
      <c r="E40" s="415"/>
      <c r="F40" s="8"/>
      <c r="G40" s="8"/>
      <c r="H40" s="307"/>
      <c r="I40" s="8"/>
      <c r="J40" s="8"/>
      <c r="K40" s="8"/>
      <c r="O40" s="48"/>
      <c r="P40" s="48"/>
      <c r="Q40" s="48"/>
      <c r="R40" s="48"/>
    </row>
    <row r="41" spans="1:18" ht="16.5" customHeight="1" x14ac:dyDescent="0.25">
      <c r="A41" s="8"/>
      <c r="B41" s="298"/>
      <c r="C41" s="8"/>
      <c r="D41" s="8"/>
      <c r="E41" s="8"/>
      <c r="F41" s="8"/>
      <c r="G41" s="8"/>
      <c r="H41" s="307"/>
      <c r="I41" s="8"/>
      <c r="J41" s="8"/>
      <c r="K41" s="8"/>
      <c r="O41" s="48"/>
      <c r="P41" s="48"/>
      <c r="Q41" s="48"/>
      <c r="R41" s="48"/>
    </row>
    <row r="42" spans="1:18" ht="16.5" customHeight="1" thickBot="1" x14ac:dyDescent="0.3">
      <c r="A42" s="8"/>
      <c r="B42" s="298" t="s">
        <v>123</v>
      </c>
      <c r="C42" s="8"/>
      <c r="D42" s="8"/>
      <c r="E42" s="415"/>
      <c r="F42" s="8"/>
      <c r="G42" s="8"/>
      <c r="H42" s="307"/>
      <c r="I42" s="8"/>
      <c r="J42" s="8"/>
      <c r="K42" s="8"/>
      <c r="O42" s="48"/>
      <c r="P42" s="48"/>
      <c r="Q42" s="48"/>
      <c r="R42" s="48"/>
    </row>
    <row r="43" spans="1:18" ht="16.5" customHeight="1" thickTop="1" thickBot="1" x14ac:dyDescent="0.3">
      <c r="A43" s="8"/>
      <c r="B43" s="298"/>
      <c r="C43" s="8"/>
      <c r="D43" s="8"/>
      <c r="E43" s="8"/>
      <c r="F43" s="8"/>
      <c r="G43" s="306" t="s">
        <v>124</v>
      </c>
      <c r="H43" s="380" t="str">
        <f>IF(E42=0," ",E42*E44/100)</f>
        <v xml:space="preserve"> </v>
      </c>
      <c r="I43" s="8"/>
      <c r="J43" s="309" t="s">
        <v>11</v>
      </c>
      <c r="K43" s="379" t="e">
        <f>H38+H43+H48</f>
        <v>#VALUE!</v>
      </c>
      <c r="O43" s="48"/>
      <c r="P43" s="48"/>
      <c r="Q43" s="48"/>
      <c r="R43" s="48"/>
    </row>
    <row r="44" spans="1:18" ht="16.5" customHeight="1" thickTop="1" x14ac:dyDescent="0.25">
      <c r="A44" s="8"/>
      <c r="B44" s="298" t="s">
        <v>125</v>
      </c>
      <c r="C44" s="8"/>
      <c r="D44" s="8"/>
      <c r="E44" s="415"/>
      <c r="F44" s="8"/>
      <c r="G44" s="8"/>
      <c r="H44" s="307"/>
      <c r="I44" s="8"/>
      <c r="J44" s="8"/>
      <c r="K44" s="8"/>
      <c r="O44" s="48"/>
      <c r="P44" s="48"/>
      <c r="Q44" s="48"/>
      <c r="R44" s="48"/>
    </row>
    <row r="45" spans="1:18" ht="16.5" customHeight="1" x14ac:dyDescent="0.25">
      <c r="A45" s="8"/>
      <c r="B45" s="298"/>
      <c r="C45" s="8"/>
      <c r="D45" s="8"/>
      <c r="E45" s="8"/>
      <c r="F45" s="8"/>
      <c r="G45" s="8"/>
      <c r="H45" s="307"/>
      <c r="I45" s="8"/>
      <c r="J45" s="8"/>
      <c r="K45" s="8"/>
      <c r="O45" s="48"/>
      <c r="P45" s="48"/>
      <c r="Q45" s="48"/>
      <c r="R45" s="48"/>
    </row>
    <row r="46" spans="1:18" ht="16.5" customHeight="1" x14ac:dyDescent="0.25">
      <c r="A46" s="8"/>
      <c r="B46" s="298" t="s">
        <v>126</v>
      </c>
      <c r="C46" s="8"/>
      <c r="D46" s="8"/>
      <c r="E46" s="415"/>
      <c r="F46" s="8"/>
      <c r="G46" s="8"/>
      <c r="H46" s="307"/>
      <c r="I46" s="8"/>
      <c r="J46" s="8"/>
      <c r="K46" s="8"/>
      <c r="O46" s="48"/>
      <c r="P46" s="48"/>
      <c r="Q46" s="48"/>
      <c r="R46" s="48"/>
    </row>
    <row r="47" spans="1:18" ht="16.5" customHeight="1" thickBot="1" x14ac:dyDescent="0.3">
      <c r="A47" s="8"/>
      <c r="B47" s="8"/>
      <c r="C47" s="8"/>
      <c r="D47" s="8"/>
      <c r="E47" s="8"/>
      <c r="F47" s="8"/>
      <c r="G47" s="8"/>
      <c r="H47" s="307"/>
      <c r="I47" s="8"/>
      <c r="J47" s="8"/>
      <c r="K47" s="8"/>
      <c r="O47" s="48"/>
      <c r="P47" s="48"/>
      <c r="Q47" s="48"/>
      <c r="R47" s="48"/>
    </row>
    <row r="48" spans="1:18" ht="16.5" customHeight="1" thickTop="1" thickBot="1" x14ac:dyDescent="0.3">
      <c r="A48" s="8"/>
      <c r="B48" s="47" t="s">
        <v>128</v>
      </c>
      <c r="C48" s="8"/>
      <c r="D48" s="8"/>
      <c r="E48" s="417"/>
      <c r="F48" s="8"/>
      <c r="G48" s="306" t="s">
        <v>129</v>
      </c>
      <c r="H48" s="380" t="str">
        <f>IF(E40=0," ",(E46+E48+E50)/E40)</f>
        <v xml:space="preserve"> </v>
      </c>
      <c r="I48" s="8"/>
      <c r="J48" s="8"/>
      <c r="K48" s="8"/>
      <c r="O48" s="48"/>
      <c r="P48" s="48"/>
      <c r="Q48" s="48"/>
      <c r="R48" s="48"/>
    </row>
    <row r="49" spans="1:18" ht="16.5" customHeight="1" thickTop="1" x14ac:dyDescent="0.25">
      <c r="A49" s="8"/>
      <c r="B49" s="8"/>
      <c r="C49" s="8"/>
      <c r="D49" s="8"/>
      <c r="E49" s="8"/>
      <c r="F49" s="8"/>
      <c r="G49" s="8"/>
      <c r="H49" s="307"/>
      <c r="I49" s="8"/>
      <c r="J49" s="8"/>
      <c r="K49" s="8"/>
      <c r="O49" s="48"/>
      <c r="P49" s="48"/>
      <c r="Q49" s="48"/>
      <c r="R49" s="48"/>
    </row>
    <row r="50" spans="1:18" ht="16.5" customHeight="1" x14ac:dyDescent="0.25">
      <c r="A50" s="8"/>
      <c r="B50" s="47" t="s">
        <v>130</v>
      </c>
      <c r="C50" s="8"/>
      <c r="D50" s="8"/>
      <c r="E50" s="475"/>
      <c r="F50" s="8"/>
      <c r="G50" s="8"/>
      <c r="H50" s="307"/>
      <c r="I50" s="8"/>
      <c r="J50" s="8"/>
      <c r="K50" s="8"/>
    </row>
    <row r="51" spans="1:18" x14ac:dyDescent="0.25">
      <c r="A51" s="8"/>
      <c r="B51" s="8"/>
      <c r="C51" s="8"/>
      <c r="D51" s="8"/>
      <c r="E51" s="8"/>
      <c r="F51" s="8"/>
      <c r="G51" s="8"/>
      <c r="H51" s="307"/>
      <c r="I51" s="8"/>
      <c r="J51" s="8"/>
      <c r="K51" s="8"/>
    </row>
    <row r="52" spans="1:18" x14ac:dyDescent="0.25">
      <c r="A52" s="8"/>
      <c r="B52" s="8"/>
      <c r="C52" s="8"/>
      <c r="D52" s="8"/>
      <c r="E52" s="8" t="s">
        <v>117</v>
      </c>
      <c r="F52" s="8"/>
      <c r="G52" s="8"/>
      <c r="H52" s="307"/>
      <c r="I52" s="8"/>
      <c r="J52" s="8"/>
      <c r="K52" s="8"/>
    </row>
    <row r="53" spans="1:18" ht="18" x14ac:dyDescent="0.25">
      <c r="A53" s="308" t="s">
        <v>167</v>
      </c>
      <c r="B53" s="308"/>
      <c r="C53" s="308"/>
      <c r="D53" s="308"/>
      <c r="E53" s="478"/>
      <c r="F53" s="479"/>
      <c r="G53" s="8"/>
      <c r="H53" s="307"/>
      <c r="I53" s="8"/>
      <c r="J53" s="8"/>
      <c r="K53" s="8"/>
    </row>
    <row r="54" spans="1:18" x14ac:dyDescent="0.25">
      <c r="A54" s="8"/>
      <c r="B54" s="8"/>
      <c r="C54" s="8"/>
      <c r="D54" s="8"/>
      <c r="E54" s="8"/>
      <c r="F54" s="8"/>
      <c r="G54" s="8"/>
      <c r="H54" s="307"/>
      <c r="I54" s="8"/>
      <c r="J54" s="8"/>
      <c r="K54" s="8"/>
    </row>
    <row r="55" spans="1:18" ht="15.75" customHeight="1" x14ac:dyDescent="0.25">
      <c r="A55" s="8"/>
      <c r="B55" s="298" t="s">
        <v>119</v>
      </c>
      <c r="C55" s="8"/>
      <c r="D55" s="8"/>
      <c r="E55" s="475"/>
      <c r="F55" s="8"/>
      <c r="G55" s="8"/>
      <c r="H55" s="307"/>
      <c r="I55" s="8"/>
      <c r="J55" s="8"/>
      <c r="K55" s="8"/>
    </row>
    <row r="56" spans="1:18" ht="15.75" customHeight="1" thickBot="1" x14ac:dyDescent="0.3">
      <c r="A56" s="8"/>
      <c r="B56" s="298" t="s">
        <v>164</v>
      </c>
      <c r="C56" s="8"/>
      <c r="D56" s="8"/>
      <c r="E56" s="8"/>
      <c r="F56" s="8"/>
      <c r="G56" s="8"/>
      <c r="H56" s="307"/>
      <c r="I56" s="8"/>
      <c r="J56" s="8"/>
      <c r="K56" s="8"/>
    </row>
    <row r="57" spans="1:18" ht="15.75" customHeight="1" thickTop="1" thickBot="1" x14ac:dyDescent="0.3">
      <c r="A57" s="8"/>
      <c r="B57" s="298" t="s">
        <v>120</v>
      </c>
      <c r="C57" s="8"/>
      <c r="D57" s="8"/>
      <c r="E57" s="475"/>
      <c r="F57" s="8"/>
      <c r="G57" s="306" t="s">
        <v>121</v>
      </c>
      <c r="H57" s="380" t="str">
        <f>IF(E59=0," ",E55/(E57*E59))</f>
        <v xml:space="preserve"> </v>
      </c>
      <c r="I57" s="8"/>
      <c r="J57" s="8"/>
      <c r="K57" s="8"/>
    </row>
    <row r="58" spans="1:18" ht="15.75" customHeight="1" thickTop="1" x14ac:dyDescent="0.25">
      <c r="A58" s="8"/>
      <c r="B58" s="298"/>
      <c r="C58" s="8"/>
      <c r="D58" s="8"/>
      <c r="E58" s="8"/>
      <c r="F58" s="8"/>
      <c r="G58" s="8"/>
      <c r="H58" s="307"/>
      <c r="I58" s="8"/>
      <c r="J58" s="8"/>
      <c r="K58" s="8"/>
    </row>
    <row r="59" spans="1:18" ht="15.75" customHeight="1" x14ac:dyDescent="0.25">
      <c r="A59" s="8"/>
      <c r="B59" s="298" t="s">
        <v>134</v>
      </c>
      <c r="C59" s="8"/>
      <c r="D59" s="8"/>
      <c r="E59" s="475"/>
      <c r="F59" s="8"/>
      <c r="G59" s="8"/>
      <c r="H59" s="307"/>
      <c r="I59" s="8"/>
      <c r="J59" s="8"/>
      <c r="K59" s="8"/>
    </row>
    <row r="60" spans="1:18" ht="15.75" customHeight="1" x14ac:dyDescent="0.25">
      <c r="A60" s="8"/>
      <c r="B60" s="298"/>
      <c r="C60" s="8"/>
      <c r="D60" s="8"/>
      <c r="E60" s="8"/>
      <c r="F60" s="8"/>
      <c r="G60" s="8"/>
      <c r="H60" s="307"/>
      <c r="I60" s="8"/>
      <c r="J60" s="8"/>
      <c r="K60" s="8"/>
    </row>
    <row r="61" spans="1:18" ht="15.75" customHeight="1" thickBot="1" x14ac:dyDescent="0.3">
      <c r="A61" s="8"/>
      <c r="B61" s="298" t="s">
        <v>123</v>
      </c>
      <c r="C61" s="8"/>
      <c r="D61" s="8"/>
      <c r="E61" s="475"/>
      <c r="F61" s="8"/>
      <c r="G61" s="8"/>
      <c r="H61" s="307"/>
      <c r="I61" s="8"/>
      <c r="J61" s="8"/>
      <c r="K61" s="8"/>
    </row>
    <row r="62" spans="1:18" ht="15.75" customHeight="1" thickTop="1" thickBot="1" x14ac:dyDescent="0.3">
      <c r="A62" s="8"/>
      <c r="B62" s="298"/>
      <c r="C62" s="8"/>
      <c r="D62" s="8"/>
      <c r="E62" s="8"/>
      <c r="F62" s="8"/>
      <c r="G62" s="306" t="s">
        <v>124</v>
      </c>
      <c r="H62" s="380" t="str">
        <f>IF(E61=0," ",E61*E63/100)</f>
        <v xml:space="preserve"> </v>
      </c>
      <c r="I62" s="8"/>
      <c r="J62" s="309" t="s">
        <v>11</v>
      </c>
      <c r="K62" s="379" t="e">
        <f>H57+H62+H67</f>
        <v>#VALUE!</v>
      </c>
    </row>
    <row r="63" spans="1:18" ht="15.75" customHeight="1" thickTop="1" x14ac:dyDescent="0.25">
      <c r="A63" s="8"/>
      <c r="B63" s="298" t="s">
        <v>125</v>
      </c>
      <c r="C63" s="8"/>
      <c r="D63" s="8"/>
      <c r="E63" s="480"/>
      <c r="F63" s="8"/>
      <c r="G63" s="8"/>
      <c r="H63" s="307"/>
      <c r="I63" s="8"/>
      <c r="J63" s="8"/>
      <c r="K63" s="8"/>
    </row>
    <row r="64" spans="1:18" ht="15.75" customHeight="1" x14ac:dyDescent="0.25">
      <c r="A64" s="8"/>
      <c r="B64" s="298"/>
      <c r="C64" s="8"/>
      <c r="D64" s="8"/>
      <c r="E64" s="8"/>
      <c r="F64" s="8"/>
      <c r="G64" s="8"/>
      <c r="H64" s="307"/>
      <c r="I64" s="8"/>
      <c r="J64" s="8"/>
      <c r="K64" s="8"/>
    </row>
    <row r="65" spans="1:11" ht="15.75" customHeight="1" x14ac:dyDescent="0.25">
      <c r="A65" s="8"/>
      <c r="B65" s="298" t="s">
        <v>126</v>
      </c>
      <c r="C65" s="8"/>
      <c r="D65" s="8"/>
      <c r="E65" s="475"/>
      <c r="F65" s="8"/>
      <c r="G65" s="8"/>
      <c r="H65" s="307"/>
      <c r="I65" s="8"/>
      <c r="J65" s="8"/>
      <c r="K65" s="8"/>
    </row>
    <row r="66" spans="1:11" ht="15.75" customHeight="1" thickBot="1" x14ac:dyDescent="0.3">
      <c r="A66" s="8"/>
      <c r="B66" s="8"/>
      <c r="C66" s="8"/>
      <c r="D66" s="8"/>
      <c r="E66" s="8"/>
      <c r="F66" s="8"/>
      <c r="G66" s="8"/>
      <c r="H66" s="307"/>
      <c r="I66" s="8"/>
      <c r="J66" s="8"/>
      <c r="K66" s="8"/>
    </row>
    <row r="67" spans="1:11" ht="15.75" customHeight="1" thickTop="1" thickBot="1" x14ac:dyDescent="0.3">
      <c r="A67" s="8"/>
      <c r="B67" s="47" t="s">
        <v>128</v>
      </c>
      <c r="C67" s="8"/>
      <c r="D67" s="8"/>
      <c r="E67" s="475"/>
      <c r="F67" s="8"/>
      <c r="G67" s="306" t="s">
        <v>129</v>
      </c>
      <c r="H67" s="380" t="str">
        <f>IF(E59=0," ",(E65+E67+E69)/E59)</f>
        <v xml:space="preserve"> </v>
      </c>
      <c r="I67" s="8"/>
      <c r="J67" s="8"/>
      <c r="K67" s="8"/>
    </row>
    <row r="68" spans="1:11" ht="15.75" customHeight="1" thickTop="1" x14ac:dyDescent="0.25">
      <c r="A68" s="8"/>
      <c r="B68" s="8"/>
      <c r="C68" s="8"/>
      <c r="D68" s="8"/>
      <c r="E68" s="8"/>
      <c r="F68" s="8"/>
      <c r="G68" s="8"/>
      <c r="H68" s="307"/>
      <c r="I68" s="8"/>
      <c r="J68" s="8"/>
      <c r="K68" s="8"/>
    </row>
    <row r="69" spans="1:11" ht="15.75" customHeight="1" x14ac:dyDescent="0.25">
      <c r="A69" s="8"/>
      <c r="B69" s="47" t="s">
        <v>130</v>
      </c>
      <c r="C69" s="8"/>
      <c r="D69" s="8"/>
      <c r="E69" s="475"/>
      <c r="F69" s="8"/>
      <c r="G69" s="8"/>
      <c r="H69" s="307"/>
      <c r="I69" s="8"/>
      <c r="J69" s="8"/>
      <c r="K69" s="8"/>
    </row>
    <row r="70" spans="1:11" ht="15.75" customHeight="1" x14ac:dyDescent="0.25">
      <c r="A70" s="8"/>
      <c r="B70" s="8"/>
      <c r="C70" s="8"/>
      <c r="D70" s="8"/>
      <c r="E70" s="8"/>
      <c r="F70" s="8"/>
      <c r="G70" s="8"/>
      <c r="H70" s="307"/>
      <c r="I70" s="8"/>
      <c r="J70" s="8"/>
      <c r="K70" s="8"/>
    </row>
    <row r="71" spans="1:11" x14ac:dyDescent="0.25">
      <c r="E71" s="8" t="s">
        <v>117</v>
      </c>
    </row>
    <row r="72" spans="1:11" ht="18" x14ac:dyDescent="0.25">
      <c r="A72" s="308" t="s">
        <v>168</v>
      </c>
      <c r="B72" s="308"/>
      <c r="C72" s="308"/>
      <c r="D72" s="308"/>
      <c r="E72" s="478"/>
      <c r="F72" s="479"/>
      <c r="G72" s="8"/>
      <c r="H72" s="307"/>
      <c r="I72" s="8"/>
      <c r="J72" s="8"/>
      <c r="K72" s="8"/>
    </row>
    <row r="73" spans="1:11" x14ac:dyDescent="0.25">
      <c r="A73" s="8"/>
      <c r="B73" s="8"/>
      <c r="C73" s="8"/>
      <c r="D73" s="8"/>
      <c r="E73" s="8"/>
      <c r="F73" s="8"/>
      <c r="G73" s="8"/>
      <c r="H73" s="307"/>
      <c r="I73" s="8"/>
      <c r="J73" s="8"/>
      <c r="K73" s="8"/>
    </row>
    <row r="74" spans="1:11" ht="15.75" customHeight="1" x14ac:dyDescent="0.25">
      <c r="A74" s="8"/>
      <c r="B74" s="298" t="s">
        <v>119</v>
      </c>
      <c r="C74" s="8"/>
      <c r="D74" s="8"/>
      <c r="E74" s="475"/>
      <c r="F74" s="8"/>
      <c r="G74" s="8"/>
      <c r="H74" s="307"/>
      <c r="I74" s="8"/>
      <c r="J74" s="8"/>
      <c r="K74" s="8"/>
    </row>
    <row r="75" spans="1:11" ht="15.75" customHeight="1" thickBot="1" x14ac:dyDescent="0.3">
      <c r="A75" s="8"/>
      <c r="B75" s="298" t="s">
        <v>164</v>
      </c>
      <c r="C75" s="8"/>
      <c r="D75" s="8"/>
      <c r="E75" s="8"/>
      <c r="F75" s="8"/>
      <c r="G75" s="8"/>
      <c r="H75" s="307"/>
      <c r="I75" s="8"/>
      <c r="J75" s="8"/>
      <c r="K75" s="8"/>
    </row>
    <row r="76" spans="1:11" ht="15.75" customHeight="1" thickTop="1" thickBot="1" x14ac:dyDescent="0.3">
      <c r="A76" s="8"/>
      <c r="B76" s="298" t="s">
        <v>120</v>
      </c>
      <c r="C76" s="8"/>
      <c r="D76" s="8"/>
      <c r="E76" s="475"/>
      <c r="F76" s="8"/>
      <c r="G76" s="306" t="s">
        <v>121</v>
      </c>
      <c r="H76" s="380" t="str">
        <f>IF(E78=0," ",E74/(E76*E78))</f>
        <v xml:space="preserve"> </v>
      </c>
      <c r="I76" s="8"/>
      <c r="J76" s="8"/>
      <c r="K76" s="8"/>
    </row>
    <row r="77" spans="1:11" ht="15.75" customHeight="1" thickTop="1" x14ac:dyDescent="0.25">
      <c r="A77" s="8"/>
      <c r="B77" s="298"/>
      <c r="C77" s="8"/>
      <c r="D77" s="8"/>
      <c r="E77" s="8"/>
      <c r="F77" s="8"/>
      <c r="G77" s="8"/>
      <c r="H77" s="307"/>
      <c r="I77" s="8"/>
      <c r="J77" s="8"/>
      <c r="K77" s="8"/>
    </row>
    <row r="78" spans="1:11" ht="15.75" customHeight="1" x14ac:dyDescent="0.25">
      <c r="A78" s="8"/>
      <c r="B78" s="298" t="s">
        <v>134</v>
      </c>
      <c r="C78" s="8"/>
      <c r="D78" s="8"/>
      <c r="E78" s="475"/>
      <c r="F78" s="8"/>
      <c r="G78" s="8"/>
      <c r="H78" s="307"/>
      <c r="I78" s="8"/>
      <c r="J78" s="8"/>
      <c r="K78" s="8"/>
    </row>
    <row r="79" spans="1:11" ht="15.75" customHeight="1" x14ac:dyDescent="0.25">
      <c r="A79" s="8"/>
      <c r="B79" s="298"/>
      <c r="C79" s="8"/>
      <c r="D79" s="8"/>
      <c r="E79" s="8"/>
      <c r="F79" s="8"/>
      <c r="G79" s="8"/>
      <c r="H79" s="307"/>
      <c r="I79" s="8"/>
      <c r="J79" s="8"/>
      <c r="K79" s="8"/>
    </row>
    <row r="80" spans="1:11" ht="15.75" customHeight="1" thickBot="1" x14ac:dyDescent="0.3">
      <c r="A80" s="8"/>
      <c r="B80" s="298" t="s">
        <v>123</v>
      </c>
      <c r="C80" s="8"/>
      <c r="D80" s="8"/>
      <c r="E80" s="475"/>
      <c r="F80" s="8"/>
      <c r="G80" s="8"/>
      <c r="H80" s="307"/>
      <c r="I80" s="8"/>
      <c r="J80" s="8"/>
      <c r="K80" s="8"/>
    </row>
    <row r="81" spans="1:11" ht="15.75" customHeight="1" thickTop="1" thickBot="1" x14ac:dyDescent="0.3">
      <c r="A81" s="8"/>
      <c r="B81" s="298"/>
      <c r="C81" s="8"/>
      <c r="D81" s="8"/>
      <c r="E81" s="8"/>
      <c r="F81" s="8"/>
      <c r="G81" s="306" t="s">
        <v>124</v>
      </c>
      <c r="H81" s="380" t="str">
        <f>IF(E80=0," ",E80*E82/100)</f>
        <v xml:space="preserve"> </v>
      </c>
      <c r="I81" s="8"/>
      <c r="J81" s="309" t="s">
        <v>11</v>
      </c>
      <c r="K81" s="379" t="e">
        <f>H76+H81+H86</f>
        <v>#VALUE!</v>
      </c>
    </row>
    <row r="82" spans="1:11" ht="15.75" customHeight="1" thickTop="1" x14ac:dyDescent="0.25">
      <c r="A82" s="8"/>
      <c r="B82" s="298" t="s">
        <v>125</v>
      </c>
      <c r="C82" s="8"/>
      <c r="D82" s="8"/>
      <c r="E82" s="475"/>
      <c r="F82" s="8"/>
      <c r="G82" s="8"/>
      <c r="H82" s="307"/>
      <c r="I82" s="8"/>
      <c r="J82" s="8"/>
      <c r="K82" s="8"/>
    </row>
    <row r="83" spans="1:11" ht="15.75" customHeight="1" x14ac:dyDescent="0.25">
      <c r="A83" s="8"/>
      <c r="B83" s="298"/>
      <c r="C83" s="8"/>
      <c r="D83" s="8"/>
      <c r="E83" s="8"/>
      <c r="F83" s="8"/>
      <c r="G83" s="8"/>
      <c r="H83" s="307"/>
      <c r="I83" s="8"/>
      <c r="J83" s="8"/>
      <c r="K83" s="8"/>
    </row>
    <row r="84" spans="1:11" ht="15.75" customHeight="1" x14ac:dyDescent="0.25">
      <c r="A84" s="8"/>
      <c r="B84" s="298" t="s">
        <v>126</v>
      </c>
      <c r="C84" s="8"/>
      <c r="D84" s="8"/>
      <c r="E84" s="475"/>
      <c r="F84" s="8"/>
      <c r="G84" s="8"/>
      <c r="H84" s="307"/>
      <c r="I84" s="8"/>
      <c r="J84" s="8"/>
      <c r="K84" s="8"/>
    </row>
    <row r="85" spans="1:11" ht="15.75" customHeight="1" thickBot="1" x14ac:dyDescent="0.3">
      <c r="A85" s="8"/>
      <c r="B85" s="8"/>
      <c r="C85" s="8"/>
      <c r="D85" s="8"/>
      <c r="E85" s="8"/>
      <c r="F85" s="8"/>
      <c r="G85" s="8"/>
      <c r="H85" s="307"/>
      <c r="I85" s="8"/>
      <c r="J85" s="8"/>
      <c r="K85" s="8"/>
    </row>
    <row r="86" spans="1:11" ht="15.75" customHeight="1" thickTop="1" thickBot="1" x14ac:dyDescent="0.3">
      <c r="A86" s="8"/>
      <c r="B86" s="47" t="s">
        <v>128</v>
      </c>
      <c r="C86" s="8"/>
      <c r="D86" s="8"/>
      <c r="E86" s="475"/>
      <c r="F86" s="8"/>
      <c r="G86" s="306" t="s">
        <v>129</v>
      </c>
      <c r="H86" s="380" t="str">
        <f>IF(E78=0," ",(E84+E86+E88)/E78)</f>
        <v xml:space="preserve"> </v>
      </c>
      <c r="I86" s="8"/>
      <c r="J86" s="8"/>
      <c r="K86" s="8"/>
    </row>
    <row r="87" spans="1:11" ht="15.75" customHeight="1" thickTop="1" x14ac:dyDescent="0.25">
      <c r="A87" s="8"/>
      <c r="B87" s="8"/>
      <c r="C87" s="8"/>
      <c r="D87" s="8"/>
      <c r="E87" s="8"/>
      <c r="F87" s="8"/>
      <c r="G87" s="8"/>
      <c r="H87" s="307"/>
      <c r="I87" s="8"/>
      <c r="J87" s="8"/>
      <c r="K87" s="8"/>
    </row>
    <row r="88" spans="1:11" ht="15.75" customHeight="1" x14ac:dyDescent="0.25">
      <c r="A88" s="8"/>
      <c r="B88" s="47" t="s">
        <v>130</v>
      </c>
      <c r="C88" s="8"/>
      <c r="D88" s="8"/>
      <c r="E88" s="475"/>
      <c r="F88" s="8"/>
      <c r="G88" s="8"/>
      <c r="H88" s="307"/>
      <c r="I88" s="8"/>
      <c r="J88" s="8"/>
      <c r="K88" s="8"/>
    </row>
    <row r="91" spans="1:11" x14ac:dyDescent="0.25">
      <c r="E91" s="8" t="s">
        <v>117</v>
      </c>
    </row>
    <row r="92" spans="1:11" ht="18" x14ac:dyDescent="0.25">
      <c r="A92" s="308" t="s">
        <v>169</v>
      </c>
      <c r="B92" s="308"/>
      <c r="C92" s="308"/>
      <c r="D92" s="308"/>
      <c r="E92" s="478"/>
      <c r="F92" s="479"/>
      <c r="H92" s="307"/>
      <c r="I92" s="8"/>
      <c r="J92" s="8"/>
      <c r="K92" s="8"/>
    </row>
    <row r="93" spans="1:11" x14ac:dyDescent="0.25">
      <c r="A93" s="8"/>
      <c r="B93" s="8"/>
      <c r="C93" s="8"/>
      <c r="D93" s="8"/>
      <c r="E93" s="8"/>
      <c r="F93" s="8"/>
      <c r="H93" s="307"/>
      <c r="I93" s="8"/>
      <c r="J93" s="8"/>
      <c r="K93" s="8"/>
    </row>
    <row r="94" spans="1:11" x14ac:dyDescent="0.25">
      <c r="A94" s="8"/>
      <c r="B94" s="298" t="s">
        <v>119</v>
      </c>
      <c r="C94" s="8"/>
      <c r="D94" s="8"/>
      <c r="E94" s="415"/>
      <c r="F94" s="8"/>
      <c r="G94" s="8"/>
      <c r="H94" s="307"/>
      <c r="I94" s="8"/>
      <c r="J94" s="8"/>
      <c r="K94" s="8"/>
    </row>
    <row r="95" spans="1:11" x14ac:dyDescent="0.25">
      <c r="A95" s="8"/>
      <c r="B95" s="298"/>
      <c r="C95" s="8"/>
      <c r="D95" s="8"/>
      <c r="E95" s="8"/>
      <c r="F95" s="8"/>
      <c r="G95" s="8"/>
      <c r="H95" s="307"/>
      <c r="I95" s="8"/>
      <c r="J95" s="8"/>
      <c r="K95" s="8"/>
    </row>
    <row r="96" spans="1:11" x14ac:dyDescent="0.25">
      <c r="A96" s="8"/>
      <c r="B96" s="298" t="s">
        <v>120</v>
      </c>
      <c r="C96" s="8"/>
      <c r="D96" s="8"/>
      <c r="E96" s="415"/>
      <c r="F96" s="8"/>
      <c r="G96" s="306" t="s">
        <v>121</v>
      </c>
      <c r="H96" s="380" t="str">
        <f>IF(E94=0," ",E94/(E96*E98))</f>
        <v xml:space="preserve"> </v>
      </c>
      <c r="I96" s="8"/>
      <c r="J96" s="8"/>
      <c r="K96" s="8"/>
    </row>
    <row r="97" spans="1:11" x14ac:dyDescent="0.25">
      <c r="A97" s="8"/>
      <c r="B97" s="298"/>
      <c r="C97" s="8"/>
      <c r="D97" s="8"/>
      <c r="E97" s="8"/>
      <c r="F97" s="8"/>
      <c r="G97" s="8"/>
      <c r="H97" s="307"/>
      <c r="I97" s="8"/>
      <c r="J97" s="8"/>
      <c r="K97" s="8"/>
    </row>
    <row r="98" spans="1:11" x14ac:dyDescent="0.25">
      <c r="A98" s="8"/>
      <c r="B98" s="298" t="s">
        <v>122</v>
      </c>
      <c r="C98" s="8"/>
      <c r="D98" s="8"/>
      <c r="E98" s="415"/>
      <c r="F98" s="8"/>
      <c r="G98" s="8"/>
      <c r="H98" s="307"/>
      <c r="I98" s="8"/>
      <c r="J98" s="8"/>
      <c r="K98" s="8"/>
    </row>
    <row r="99" spans="1:11" x14ac:dyDescent="0.25">
      <c r="A99" s="8"/>
      <c r="B99" s="298"/>
      <c r="C99" s="8"/>
      <c r="D99" s="8"/>
      <c r="E99" s="8"/>
      <c r="F99" s="8"/>
      <c r="G99" s="8"/>
      <c r="H99" s="307"/>
      <c r="I99" s="8"/>
      <c r="J99" s="8"/>
      <c r="K99" s="8"/>
    </row>
    <row r="100" spans="1:11" x14ac:dyDescent="0.25">
      <c r="A100" s="8"/>
      <c r="B100" s="298" t="s">
        <v>123</v>
      </c>
      <c r="C100" s="8"/>
      <c r="D100" s="8"/>
      <c r="E100" s="415"/>
      <c r="F100" s="8"/>
      <c r="G100" s="8"/>
      <c r="H100" s="307"/>
      <c r="I100" s="8"/>
      <c r="J100" s="8"/>
      <c r="K100" s="8"/>
    </row>
    <row r="101" spans="1:11" ht="15.75" x14ac:dyDescent="0.25">
      <c r="A101" s="8"/>
      <c r="B101" s="298"/>
      <c r="C101" s="8"/>
      <c r="D101" s="8"/>
      <c r="E101" s="8"/>
      <c r="F101" s="8"/>
      <c r="G101" s="306" t="s">
        <v>124</v>
      </c>
      <c r="H101" s="380" t="str">
        <f>IF(E100=0," ",E100*E102/100)</f>
        <v xml:space="preserve"> </v>
      </c>
      <c r="I101" s="8"/>
      <c r="J101" s="309" t="s">
        <v>11</v>
      </c>
      <c r="K101" s="379" t="e">
        <f>H96+H101+H106</f>
        <v>#VALUE!</v>
      </c>
    </row>
    <row r="102" spans="1:11" x14ac:dyDescent="0.25">
      <c r="A102" s="8"/>
      <c r="B102" s="298" t="s">
        <v>125</v>
      </c>
      <c r="C102" s="8"/>
      <c r="D102" s="8"/>
      <c r="E102" s="415"/>
      <c r="F102" s="8"/>
      <c r="G102" s="8"/>
      <c r="H102" s="307"/>
      <c r="I102" s="8"/>
      <c r="J102" s="8"/>
      <c r="K102" s="8"/>
    </row>
    <row r="103" spans="1:11" x14ac:dyDescent="0.25">
      <c r="A103" s="8"/>
      <c r="B103" s="298"/>
      <c r="C103" s="8"/>
      <c r="D103" s="8"/>
      <c r="E103" s="8"/>
      <c r="F103" s="8"/>
      <c r="G103" s="8"/>
      <c r="H103" s="307"/>
      <c r="I103" s="8"/>
      <c r="J103" s="8"/>
      <c r="K103" s="8"/>
    </row>
    <row r="104" spans="1:11" x14ac:dyDescent="0.25">
      <c r="A104" s="8"/>
      <c r="B104" s="298" t="s">
        <v>126</v>
      </c>
      <c r="C104" s="8"/>
      <c r="D104" s="8"/>
      <c r="E104" s="415"/>
      <c r="F104" s="8"/>
      <c r="G104" s="8"/>
      <c r="H104" s="307"/>
      <c r="I104" s="8"/>
      <c r="J104" s="8"/>
      <c r="K104" s="8"/>
    </row>
    <row r="105" spans="1:11" x14ac:dyDescent="0.25">
      <c r="A105" s="8"/>
      <c r="B105" s="8"/>
      <c r="C105" s="8"/>
      <c r="D105" s="8"/>
      <c r="E105" s="8"/>
      <c r="F105" s="8"/>
      <c r="G105" s="8"/>
      <c r="H105" s="307"/>
      <c r="I105" s="8"/>
      <c r="J105" s="8"/>
      <c r="K105" s="8"/>
    </row>
    <row r="106" spans="1:11" x14ac:dyDescent="0.25">
      <c r="A106" s="8"/>
      <c r="B106" s="47" t="s">
        <v>128</v>
      </c>
      <c r="C106" s="8"/>
      <c r="D106" s="8"/>
      <c r="E106" s="415"/>
      <c r="F106" s="8"/>
      <c r="G106" s="306" t="s">
        <v>129</v>
      </c>
      <c r="H106" s="380" t="str">
        <f>IF(E98=0," ",(E104+E106+E108)/E98)</f>
        <v xml:space="preserve"> </v>
      </c>
      <c r="I106" s="8"/>
      <c r="J106" s="8"/>
      <c r="K106" s="8"/>
    </row>
    <row r="107" spans="1:11" x14ac:dyDescent="0.25">
      <c r="A107" s="8"/>
      <c r="B107" s="8"/>
      <c r="C107" s="8"/>
      <c r="D107" s="8"/>
      <c r="E107" s="8"/>
      <c r="F107" s="8"/>
      <c r="G107" s="8"/>
      <c r="H107" s="307"/>
      <c r="I107" s="8"/>
      <c r="J107" s="8"/>
      <c r="K107" s="8"/>
    </row>
    <row r="108" spans="1:11" x14ac:dyDescent="0.25">
      <c r="A108" s="8"/>
      <c r="B108" s="47" t="s">
        <v>130</v>
      </c>
      <c r="C108" s="8"/>
      <c r="D108" s="8"/>
      <c r="E108" s="475"/>
      <c r="F108" s="8"/>
      <c r="G108" s="8"/>
      <c r="H108" s="307"/>
      <c r="I108" s="8"/>
      <c r="J108" s="8"/>
      <c r="K108" s="8"/>
    </row>
  </sheetData>
  <sheetProtection algorithmName="SHA-512" hashValue="GMH4K9Abz/1a8SwyDG4enBa/SDoxW4S8dSQQTIXJv5KPFcVWeGW3OYiBN9uqqXpg9wpAnxpmehYBMSQ1cLgRuw==" saltValue="iBccYNztkvI2TkKh1V2wLA==" spinCount="100000" sheet="1" objects="1" scenarios="1"/>
  <mergeCells count="6">
    <mergeCell ref="E92:F92"/>
    <mergeCell ref="A1:K1"/>
    <mergeCell ref="E6:F6"/>
    <mergeCell ref="E34:F34"/>
    <mergeCell ref="E53:F53"/>
    <mergeCell ref="E72:F72"/>
  </mergeCells>
  <conditionalFormatting sqref="E6">
    <cfRule type="containsBlanks" dxfId="48" priority="41">
      <formula>LEN(TRIM(E6))=0</formula>
    </cfRule>
  </conditionalFormatting>
  <conditionalFormatting sqref="E8">
    <cfRule type="containsBlanks" dxfId="47" priority="20">
      <formula>LEN(TRIM(E8))=0</formula>
    </cfRule>
  </conditionalFormatting>
  <conditionalFormatting sqref="E10">
    <cfRule type="containsBlanks" dxfId="46" priority="21">
      <formula>LEN(TRIM(E10))=0</formula>
    </cfRule>
  </conditionalFormatting>
  <conditionalFormatting sqref="E12">
    <cfRule type="containsBlanks" dxfId="45" priority="22">
      <formula>LEN(TRIM(E12))=0</formula>
    </cfRule>
  </conditionalFormatting>
  <conditionalFormatting sqref="E14">
    <cfRule type="containsBlanks" dxfId="44" priority="23">
      <formula>LEN(TRIM(E14))=0</formula>
    </cfRule>
  </conditionalFormatting>
  <conditionalFormatting sqref="E16">
    <cfRule type="containsBlanks" dxfId="43" priority="24">
      <formula>LEN(TRIM(E16))=0</formula>
    </cfRule>
  </conditionalFormatting>
  <conditionalFormatting sqref="E18">
    <cfRule type="containsBlanks" dxfId="42" priority="25">
      <formula>LEN(TRIM(E18))=0</formula>
    </cfRule>
  </conditionalFormatting>
  <conditionalFormatting sqref="E20">
    <cfRule type="containsBlanks" dxfId="41" priority="26">
      <formula>LEN(TRIM(E20))=0</formula>
    </cfRule>
  </conditionalFormatting>
  <conditionalFormatting sqref="E22">
    <cfRule type="containsBlanks" dxfId="40" priority="27">
      <formula>LEN(TRIM(E22))=0</formula>
    </cfRule>
  </conditionalFormatting>
  <conditionalFormatting sqref="E26">
    <cfRule type="containsBlanks" dxfId="39" priority="28">
      <formula>LEN(TRIM(E26))=0</formula>
    </cfRule>
  </conditionalFormatting>
  <conditionalFormatting sqref="E28">
    <cfRule type="containsBlanks" dxfId="38" priority="29">
      <formula>LEN(TRIM(E28))=0</formula>
    </cfRule>
  </conditionalFormatting>
  <conditionalFormatting sqref="E30">
    <cfRule type="containsBlanks" dxfId="37" priority="30">
      <formula>LEN(TRIM(E30))=0</formula>
    </cfRule>
  </conditionalFormatting>
  <conditionalFormatting sqref="E34">
    <cfRule type="containsBlanks" dxfId="36" priority="49">
      <formula>LEN(TRIM(E34))=0</formula>
    </cfRule>
  </conditionalFormatting>
  <conditionalFormatting sqref="E36">
    <cfRule type="containsBlanks" dxfId="35" priority="42">
      <formula>LEN(TRIM(E36))=0</formula>
    </cfRule>
  </conditionalFormatting>
  <conditionalFormatting sqref="E38">
    <cfRule type="containsBlanks" dxfId="34" priority="43">
      <formula>LEN(TRIM(E38))=0</formula>
    </cfRule>
  </conditionalFormatting>
  <conditionalFormatting sqref="E40">
    <cfRule type="containsBlanks" dxfId="33" priority="44">
      <formula>LEN(TRIM(E40))=0</formula>
    </cfRule>
  </conditionalFormatting>
  <conditionalFormatting sqref="E42">
    <cfRule type="containsBlanks" dxfId="32" priority="45">
      <formula>LEN(TRIM(E42))=0</formula>
    </cfRule>
  </conditionalFormatting>
  <conditionalFormatting sqref="E44">
    <cfRule type="containsBlanks" dxfId="31" priority="46">
      <formula>LEN(TRIM(E44))=0</formula>
    </cfRule>
  </conditionalFormatting>
  <conditionalFormatting sqref="E46">
    <cfRule type="containsBlanks" dxfId="30" priority="19">
      <formula>LEN(TRIM(E46))=0</formula>
    </cfRule>
  </conditionalFormatting>
  <conditionalFormatting sqref="E48">
    <cfRule type="containsBlanks" dxfId="29" priority="47">
      <formula>LEN(TRIM(E48))=0</formula>
    </cfRule>
  </conditionalFormatting>
  <conditionalFormatting sqref="E50">
    <cfRule type="containsBlanks" dxfId="28" priority="48">
      <formula>LEN(TRIM(E50))=0</formula>
    </cfRule>
  </conditionalFormatting>
  <conditionalFormatting sqref="E53">
    <cfRule type="containsBlanks" dxfId="27" priority="51">
      <formula>LEN(TRIM(E53))=0</formula>
    </cfRule>
  </conditionalFormatting>
  <conditionalFormatting sqref="E55">
    <cfRule type="containsBlanks" dxfId="26" priority="31">
      <formula>LEN(TRIM(E55))=0</formula>
    </cfRule>
  </conditionalFormatting>
  <conditionalFormatting sqref="E57">
    <cfRule type="containsBlanks" dxfId="25" priority="32">
      <formula>LEN(TRIM(E57))=0</formula>
    </cfRule>
  </conditionalFormatting>
  <conditionalFormatting sqref="E59">
    <cfRule type="containsBlanks" dxfId="24" priority="33">
      <formula>LEN(TRIM(E59))=0</formula>
    </cfRule>
  </conditionalFormatting>
  <conditionalFormatting sqref="E61">
    <cfRule type="containsBlanks" dxfId="23" priority="34">
      <formula>LEN(TRIM(E61))=0</formula>
    </cfRule>
  </conditionalFormatting>
  <conditionalFormatting sqref="E63">
    <cfRule type="containsBlanks" dxfId="22" priority="35">
      <formula>LEN(TRIM(E63))=0</formula>
    </cfRule>
  </conditionalFormatting>
  <conditionalFormatting sqref="E65">
    <cfRule type="containsBlanks" dxfId="21" priority="36">
      <formula>LEN(TRIM(E65))=0</formula>
    </cfRule>
  </conditionalFormatting>
  <conditionalFormatting sqref="E67">
    <cfRule type="containsBlanks" dxfId="20" priority="37">
      <formula>LEN(TRIM(E67))=0</formula>
    </cfRule>
  </conditionalFormatting>
  <conditionalFormatting sqref="E69">
    <cfRule type="containsBlanks" dxfId="19" priority="38">
      <formula>LEN(TRIM(E69))=0</formula>
    </cfRule>
  </conditionalFormatting>
  <conditionalFormatting sqref="E72">
    <cfRule type="containsBlanks" dxfId="18" priority="18">
      <formula>LEN(TRIM(E72))=0</formula>
    </cfRule>
  </conditionalFormatting>
  <conditionalFormatting sqref="E74">
    <cfRule type="containsBlanks" dxfId="17" priority="10">
      <formula>LEN(TRIM(E74))=0</formula>
    </cfRule>
  </conditionalFormatting>
  <conditionalFormatting sqref="E76">
    <cfRule type="containsBlanks" dxfId="16" priority="11">
      <formula>LEN(TRIM(E76))=0</formula>
    </cfRule>
  </conditionalFormatting>
  <conditionalFormatting sqref="E78">
    <cfRule type="containsBlanks" dxfId="15" priority="12">
      <formula>LEN(TRIM(E78))=0</formula>
    </cfRule>
  </conditionalFormatting>
  <conditionalFormatting sqref="E80">
    <cfRule type="containsBlanks" dxfId="14" priority="13">
      <formula>LEN(TRIM(E80))=0</formula>
    </cfRule>
  </conditionalFormatting>
  <conditionalFormatting sqref="E82">
    <cfRule type="containsBlanks" dxfId="13" priority="14">
      <formula>LEN(TRIM(E82))=0</formula>
    </cfRule>
  </conditionalFormatting>
  <conditionalFormatting sqref="E84">
    <cfRule type="containsBlanks" dxfId="12" priority="15">
      <formula>LEN(TRIM(E84))=0</formula>
    </cfRule>
  </conditionalFormatting>
  <conditionalFormatting sqref="E86">
    <cfRule type="containsBlanks" dxfId="11" priority="16">
      <formula>LEN(TRIM(E86))=0</formula>
    </cfRule>
  </conditionalFormatting>
  <conditionalFormatting sqref="E88">
    <cfRule type="containsBlanks" dxfId="10" priority="17">
      <formula>LEN(TRIM(E88))=0</formula>
    </cfRule>
  </conditionalFormatting>
  <conditionalFormatting sqref="E92">
    <cfRule type="containsBlanks" dxfId="9" priority="9">
      <formula>LEN(TRIM(E92))=0</formula>
    </cfRule>
  </conditionalFormatting>
  <conditionalFormatting sqref="E94">
    <cfRule type="containsBlanks" dxfId="8" priority="1">
      <formula>LEN(TRIM(E94))=0</formula>
    </cfRule>
  </conditionalFormatting>
  <conditionalFormatting sqref="E96">
    <cfRule type="containsBlanks" dxfId="7" priority="2">
      <formula>LEN(TRIM(E96))=0</formula>
    </cfRule>
  </conditionalFormatting>
  <conditionalFormatting sqref="E98">
    <cfRule type="containsBlanks" dxfId="6" priority="3">
      <formula>LEN(TRIM(E98))=0</formula>
    </cfRule>
  </conditionalFormatting>
  <conditionalFormatting sqref="E100">
    <cfRule type="containsBlanks" dxfId="5" priority="4">
      <formula>LEN(TRIM(E100))=0</formula>
    </cfRule>
  </conditionalFormatting>
  <conditionalFormatting sqref="E102">
    <cfRule type="containsBlanks" dxfId="4" priority="5">
      <formula>LEN(TRIM(E102))=0</formula>
    </cfRule>
  </conditionalFormatting>
  <conditionalFormatting sqref="E104">
    <cfRule type="containsBlanks" dxfId="3" priority="6">
      <formula>LEN(TRIM(E104))=0</formula>
    </cfRule>
  </conditionalFormatting>
  <conditionalFormatting sqref="E106">
    <cfRule type="containsBlanks" dxfId="2" priority="7">
      <formula>LEN(TRIM(E106))=0</formula>
    </cfRule>
  </conditionalFormatting>
  <conditionalFormatting sqref="E108">
    <cfRule type="containsBlanks" dxfId="1" priority="8">
      <formula>LEN(TRIM(E108))=0</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5EB48-92C2-49CE-8295-2205ABD3B7E2}">
  <sheetPr>
    <tabColor rgb="FF92D050"/>
  </sheetPr>
  <dimension ref="A1:I18"/>
  <sheetViews>
    <sheetView workbookViewId="0">
      <selection activeCell="K18" sqref="K18"/>
    </sheetView>
  </sheetViews>
  <sheetFormatPr baseColWidth="10" defaultColWidth="9.140625" defaultRowHeight="15" x14ac:dyDescent="0.25"/>
  <cols>
    <col min="2" max="2" width="29.140625" customWidth="1"/>
    <col min="3" max="3" width="23.42578125" customWidth="1"/>
  </cols>
  <sheetData>
    <row r="1" spans="1:9" ht="21" x14ac:dyDescent="0.35">
      <c r="A1" s="420" t="s">
        <v>170</v>
      </c>
      <c r="B1" s="420"/>
      <c r="C1" s="420"/>
      <c r="D1" s="420"/>
      <c r="E1" s="420"/>
      <c r="F1" s="112"/>
    </row>
    <row r="2" spans="1:9" x14ac:dyDescent="0.25">
      <c r="B2" s="392" t="s">
        <v>171</v>
      </c>
      <c r="C2" s="391">
        <f>'Transport animaux vifs'!E6</f>
        <v>0</v>
      </c>
      <c r="D2" s="407" t="e">
        <f>'Transport animaux vifs'!N19</f>
        <v>#VALUE!</v>
      </c>
    </row>
    <row r="3" spans="1:9" x14ac:dyDescent="0.25">
      <c r="B3" s="392" t="s">
        <v>172</v>
      </c>
      <c r="C3" s="391">
        <f>'Transport animaux vifs'!E34</f>
        <v>0</v>
      </c>
      <c r="D3" s="407" t="e">
        <f>'Transport animaux vifs'!N37</f>
        <v>#DIV/0!</v>
      </c>
    </row>
    <row r="4" spans="1:9" x14ac:dyDescent="0.25">
      <c r="B4" s="392" t="s">
        <v>173</v>
      </c>
      <c r="C4" s="391">
        <f>'Transport animaux vifs'!E53</f>
        <v>0</v>
      </c>
      <c r="D4" s="407" t="e">
        <f>'Transport animaux vifs'!K62</f>
        <v>#VALUE!</v>
      </c>
    </row>
    <row r="5" spans="1:9" x14ac:dyDescent="0.25">
      <c r="B5" s="392" t="s">
        <v>174</v>
      </c>
      <c r="C5" s="391">
        <f>'Transport animaux vifs'!E71</f>
        <v>0</v>
      </c>
      <c r="D5" s="407" t="e">
        <f>'Transport animaux vifs'!K79</f>
        <v>#VALUE!</v>
      </c>
    </row>
    <row r="7" spans="1:9" ht="21" x14ac:dyDescent="0.35">
      <c r="A7" s="442" t="s">
        <v>175</v>
      </c>
      <c r="B7" s="442"/>
      <c r="C7" s="442"/>
      <c r="D7" s="442"/>
      <c r="E7" s="442"/>
      <c r="F7" s="442"/>
      <c r="G7" s="423"/>
      <c r="H7" s="423"/>
      <c r="I7" s="423"/>
    </row>
    <row r="8" spans="1:9" x14ac:dyDescent="0.25">
      <c r="B8" s="392" t="s">
        <v>176</v>
      </c>
      <c r="C8" s="419">
        <f>'Transport viande et autres'!E6</f>
        <v>0</v>
      </c>
      <c r="D8" s="407" t="e">
        <f>'Transport viande et autres'!N19</f>
        <v>#VALUE!</v>
      </c>
    </row>
    <row r="9" spans="1:9" x14ac:dyDescent="0.25">
      <c r="B9" s="392" t="s">
        <v>177</v>
      </c>
      <c r="C9" s="419">
        <f>'Transport viande et autres'!E34</f>
        <v>0</v>
      </c>
      <c r="D9" s="407" t="e">
        <f>'Transport viande et autres'!N37</f>
        <v>#DIV/0!</v>
      </c>
    </row>
    <row r="10" spans="1:9" x14ac:dyDescent="0.25">
      <c r="B10" s="392" t="s">
        <v>178</v>
      </c>
      <c r="C10" s="419">
        <f>'Transport viande et autres'!E53</f>
        <v>0</v>
      </c>
      <c r="D10" s="407" t="e">
        <f>'Transport viande et autres'!K62</f>
        <v>#VALUE!</v>
      </c>
    </row>
    <row r="11" spans="1:9" x14ac:dyDescent="0.25">
      <c r="B11" s="392" t="s">
        <v>179</v>
      </c>
      <c r="C11" s="419">
        <f>'Transport viande et autres'!E72</f>
        <v>0</v>
      </c>
      <c r="D11" s="407" t="e">
        <f>'Transport viande et autres'!K81</f>
        <v>#VALUE!</v>
      </c>
    </row>
    <row r="13" spans="1:9" ht="21" x14ac:dyDescent="0.35">
      <c r="A13" s="442" t="s">
        <v>180</v>
      </c>
      <c r="B13" s="442"/>
      <c r="C13" s="442"/>
      <c r="D13" s="442"/>
      <c r="E13" s="442"/>
      <c r="F13" s="442"/>
      <c r="G13" s="423"/>
      <c r="H13" s="423"/>
      <c r="I13" s="423"/>
    </row>
    <row r="14" spans="1:9" x14ac:dyDescent="0.25">
      <c r="B14" s="392" t="s">
        <v>181</v>
      </c>
      <c r="C14" s="391">
        <f>C2</f>
        <v>0</v>
      </c>
      <c r="D14" s="407" t="e">
        <f>'Transport animaux vifs'!K15</f>
        <v>#VALUE!</v>
      </c>
    </row>
    <row r="15" spans="1:9" x14ac:dyDescent="0.25">
      <c r="B15" s="392" t="s">
        <v>182</v>
      </c>
      <c r="C15" s="391">
        <f>C3</f>
        <v>0</v>
      </c>
      <c r="D15" s="407" t="e">
        <f>'Transport animaux vifs'!K43</f>
        <v>#VALUE!</v>
      </c>
    </row>
    <row r="16" spans="1:9" x14ac:dyDescent="0.25">
      <c r="B16" s="392" t="s">
        <v>183</v>
      </c>
      <c r="C16" s="391">
        <f>C8</f>
        <v>0</v>
      </c>
      <c r="D16" s="407" t="e">
        <f>'Transport viande et autres'!K15</f>
        <v>#VALUE!</v>
      </c>
    </row>
    <row r="17" spans="2:4" x14ac:dyDescent="0.25">
      <c r="B17" s="392" t="s">
        <v>184</v>
      </c>
      <c r="C17" s="391">
        <f>C9</f>
        <v>0</v>
      </c>
      <c r="D17" s="407" t="e">
        <f>'Transport viande et autres'!K43</f>
        <v>#VALUE!</v>
      </c>
    </row>
    <row r="18" spans="2:4" x14ac:dyDescent="0.25">
      <c r="B18" s="392" t="s">
        <v>185</v>
      </c>
      <c r="C18" s="419">
        <f>'Transport viande et autres'!E92</f>
        <v>0</v>
      </c>
      <c r="D18" s="407" t="e">
        <f>'Transport viande et autres'!K101</f>
        <v>#VALUE!</v>
      </c>
    </row>
  </sheetData>
  <sheetProtection algorithmName="SHA-512" hashValue="b12AWWZ44hySZTN5QIdqzjtpWUCzD+tu/sFhQ3jRWKLEKUqU0tTruLy0gy0Mty07k/S1vW/TSnx2fuFVsC+pqw==" saltValue="qIISYF/aoOcQKVk0F/qw8A==" spinCount="100000" sheet="1" objects="1" scenarios="1"/>
  <mergeCells count="2">
    <mergeCell ref="A7:F7"/>
    <mergeCell ref="A13:F1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pageSetUpPr fitToPage="1"/>
  </sheetPr>
  <dimension ref="A1:R83"/>
  <sheetViews>
    <sheetView zoomScale="90" zoomScaleNormal="90" workbookViewId="0">
      <selection activeCell="E6" sqref="E6"/>
    </sheetView>
  </sheetViews>
  <sheetFormatPr baseColWidth="10" defaultColWidth="11.42578125" defaultRowHeight="12.75" x14ac:dyDescent="0.25"/>
  <cols>
    <col min="1" max="1" width="9.28515625" style="48" customWidth="1"/>
    <col min="2" max="2" width="17.140625" style="48" customWidth="1"/>
    <col min="3" max="3" width="22.5703125" style="48" customWidth="1"/>
    <col min="4" max="4" width="24.140625" style="48" customWidth="1"/>
    <col min="5" max="5" width="14.28515625" style="48" customWidth="1"/>
    <col min="6" max="6" width="11.7109375" style="48" customWidth="1"/>
    <col min="7" max="7" width="27.28515625" style="48" customWidth="1"/>
    <col min="8" max="8" width="4.85546875" style="48" customWidth="1"/>
    <col min="9" max="9" width="17.28515625" style="48" customWidth="1"/>
    <col min="10" max="10" width="5.5703125" style="48" customWidth="1"/>
    <col min="11" max="11" width="7" style="48" customWidth="1"/>
    <col min="12" max="12" width="22.42578125" style="48" customWidth="1"/>
    <col min="13" max="13" width="17.5703125" style="48" customWidth="1"/>
    <col min="14" max="18" width="11.42578125" style="48"/>
    <col min="19" max="19" width="30.28515625" style="48" customWidth="1"/>
    <col min="20" max="20" width="11.42578125" style="48" customWidth="1"/>
    <col min="21" max="16384" width="11.42578125" style="48"/>
  </cols>
  <sheetData>
    <row r="1" spans="1:18" ht="18.75" x14ac:dyDescent="0.25">
      <c r="A1" s="443" t="s">
        <v>186</v>
      </c>
      <c r="B1" s="443"/>
      <c r="C1" s="443"/>
      <c r="D1" s="443"/>
      <c r="E1" s="443"/>
      <c r="F1" s="443"/>
      <c r="G1" s="443"/>
      <c r="H1" s="443"/>
      <c r="I1" s="443"/>
      <c r="J1" s="443"/>
      <c r="K1" s="443"/>
      <c r="L1" s="443"/>
      <c r="N1" s="362"/>
    </row>
    <row r="2" spans="1:18" x14ac:dyDescent="0.25">
      <c r="A2" s="87"/>
      <c r="B2" s="88"/>
      <c r="C2" s="88"/>
      <c r="D2" s="88"/>
      <c r="E2" s="88"/>
      <c r="F2" s="88"/>
      <c r="G2" s="374"/>
      <c r="O2" s="311"/>
    </row>
    <row r="3" spans="1:18" x14ac:dyDescent="0.25">
      <c r="A3" s="87"/>
      <c r="B3" s="88"/>
      <c r="C3" s="88"/>
      <c r="D3" s="88"/>
      <c r="E3" s="88" t="s">
        <v>187</v>
      </c>
      <c r="F3" s="88"/>
      <c r="G3" s="374"/>
    </row>
    <row r="4" spans="1:18" x14ac:dyDescent="0.25">
      <c r="A4" s="89" t="s">
        <v>188</v>
      </c>
      <c r="B4" s="90"/>
      <c r="C4" s="392" t="s">
        <v>171</v>
      </c>
      <c r="D4" s="90"/>
      <c r="E4" s="407" t="e">
        <f>'Recap cout kilometrique'!D2</f>
        <v>#VALUE!</v>
      </c>
      <c r="J4" s="91"/>
      <c r="K4" s="92"/>
    </row>
    <row r="5" spans="1:18" x14ac:dyDescent="0.25">
      <c r="A5" s="89"/>
      <c r="B5" s="90"/>
      <c r="C5" s="392" t="s">
        <v>172</v>
      </c>
      <c r="D5" s="90"/>
      <c r="E5" s="407" t="e">
        <f>'Recap cout kilometrique'!D3</f>
        <v>#DIV/0!</v>
      </c>
      <c r="J5" s="91"/>
      <c r="K5" s="92"/>
    </row>
    <row r="6" spans="1:18" x14ac:dyDescent="0.25">
      <c r="A6" s="93"/>
      <c r="B6" s="90"/>
      <c r="C6" s="392" t="s">
        <v>173</v>
      </c>
      <c r="D6" s="90"/>
      <c r="E6" s="407" t="e">
        <f>'Recap cout kilometrique'!D4</f>
        <v>#VALUE!</v>
      </c>
      <c r="F6" s="388"/>
      <c r="L6" s="363"/>
    </row>
    <row r="7" spans="1:18" x14ac:dyDescent="0.25">
      <c r="B7" s="90"/>
      <c r="C7" s="392" t="s">
        <v>174</v>
      </c>
      <c r="D7" s="90"/>
      <c r="E7" s="407" t="e">
        <f>'Recap cout kilometrique'!D5</f>
        <v>#VALUE!</v>
      </c>
      <c r="L7" s="363"/>
    </row>
    <row r="8" spans="1:18" x14ac:dyDescent="0.25">
      <c r="A8" s="93"/>
      <c r="B8" s="90"/>
      <c r="C8" s="393" t="s">
        <v>189</v>
      </c>
      <c r="D8" s="391"/>
      <c r="E8" s="407"/>
      <c r="F8" s="94"/>
      <c r="G8" s="95"/>
      <c r="I8" s="96"/>
      <c r="J8" s="91"/>
      <c r="K8" s="92"/>
      <c r="L8" s="363"/>
    </row>
    <row r="9" spans="1:18" ht="13.5" thickBot="1" x14ac:dyDescent="0.3">
      <c r="A9" s="93"/>
      <c r="B9" s="90"/>
      <c r="C9" s="90"/>
      <c r="D9" s="90"/>
      <c r="E9" s="90"/>
      <c r="F9" s="94"/>
      <c r="G9" s="95"/>
      <c r="I9" s="96"/>
      <c r="J9" s="91"/>
      <c r="K9" s="92"/>
      <c r="L9" s="363"/>
    </row>
    <row r="10" spans="1:18" ht="51" customHeight="1" thickBot="1" x14ac:dyDescent="0.3">
      <c r="C10" s="410" t="s">
        <v>190</v>
      </c>
      <c r="E10" s="410" t="s">
        <v>191</v>
      </c>
      <c r="F10" s="50"/>
      <c r="G10" s="410" t="s">
        <v>192</v>
      </c>
      <c r="I10" s="410" t="s">
        <v>193</v>
      </c>
      <c r="J10" s="92"/>
      <c r="K10" s="50"/>
      <c r="L10" s="411" t="s">
        <v>194</v>
      </c>
      <c r="R10" s="92"/>
    </row>
    <row r="11" spans="1:18" ht="15.75" thickBot="1" x14ac:dyDescent="0.3">
      <c r="E11" s="95"/>
      <c r="G11" s="98"/>
      <c r="I11" s="95"/>
      <c r="K11" s="50"/>
      <c r="L11" s="97"/>
    </row>
    <row r="12" spans="1:18" ht="16.5" thickTop="1" thickBot="1" x14ac:dyDescent="0.3">
      <c r="B12" s="48" t="s">
        <v>195</v>
      </c>
      <c r="C12" s="412"/>
      <c r="E12" s="408"/>
      <c r="F12" s="48" t="s">
        <v>196</v>
      </c>
      <c r="G12" s="408"/>
      <c r="H12" s="48" t="s">
        <v>196</v>
      </c>
      <c r="I12" s="369" t="str">
        <f>IF((C12=$C$4),$E$4,IF((C12=$C$5),$E$5,IF((C12=$C$6),$E$6,IF((C12=$C$7),$E$7,IF((C12=$C$8),$E$8,"0")))))</f>
        <v>0</v>
      </c>
      <c r="K12" s="50" t="s">
        <v>197</v>
      </c>
      <c r="L12" s="372">
        <f>E12*G12*I12</f>
        <v>0</v>
      </c>
    </row>
    <row r="13" spans="1:18" ht="9.75" customHeight="1" thickTop="1" thickBot="1" x14ac:dyDescent="0.3">
      <c r="E13" s="98"/>
      <c r="G13" s="98"/>
      <c r="I13" s="95"/>
      <c r="K13" s="50"/>
      <c r="L13" s="97"/>
    </row>
    <row r="14" spans="1:18" ht="16.5" thickTop="1" thickBot="1" x14ac:dyDescent="0.3">
      <c r="B14" s="48" t="s">
        <v>198</v>
      </c>
      <c r="C14" s="412"/>
      <c r="E14" s="408"/>
      <c r="F14" s="48" t="s">
        <v>196</v>
      </c>
      <c r="G14" s="408"/>
      <c r="H14" s="48" t="s">
        <v>196</v>
      </c>
      <c r="I14" s="369" t="str">
        <f>IF((C14=$C$4),$E$4,IF((C14=$C$5),$E$5,IF((C14=$C$6),$E$6,IF((C14=$C$7),$E$7,IF((C14=$C$8),$E$8,"0")))))</f>
        <v>0</v>
      </c>
      <c r="K14" s="50" t="s">
        <v>197</v>
      </c>
      <c r="L14" s="372">
        <f>E14*G14*I14</f>
        <v>0</v>
      </c>
    </row>
    <row r="15" spans="1:18" ht="9" customHeight="1" thickTop="1" thickBot="1" x14ac:dyDescent="0.3">
      <c r="E15" s="98"/>
      <c r="G15" s="98"/>
      <c r="I15" s="95"/>
      <c r="K15" s="50"/>
      <c r="L15" s="97"/>
    </row>
    <row r="16" spans="1:18" ht="16.5" thickTop="1" thickBot="1" x14ac:dyDescent="0.3">
      <c r="B16" s="48" t="s">
        <v>199</v>
      </c>
      <c r="C16" s="412"/>
      <c r="E16" s="408"/>
      <c r="F16" s="48" t="s">
        <v>196</v>
      </c>
      <c r="G16" s="408"/>
      <c r="H16" s="48" t="s">
        <v>196</v>
      </c>
      <c r="I16" s="369" t="str">
        <f>IF((C16=$C$4),$E$4,IF((C16=$C$5),$E$5,IF((C16=$C$6),$E$6,IF((C16=$C$7),$E$7,IF((C16=$C$8),$E$8,"0")))))</f>
        <v>0</v>
      </c>
      <c r="K16" s="50" t="s">
        <v>197</v>
      </c>
      <c r="L16" s="372">
        <f>E16*G16*I16</f>
        <v>0</v>
      </c>
    </row>
    <row r="17" spans="1:14" ht="8.25" customHeight="1" thickTop="1" thickBot="1" x14ac:dyDescent="0.3">
      <c r="E17" s="98"/>
      <c r="G17" s="98"/>
      <c r="I17" s="95"/>
      <c r="K17" s="50"/>
      <c r="L17" s="97"/>
    </row>
    <row r="18" spans="1:14" ht="16.5" thickTop="1" thickBot="1" x14ac:dyDescent="0.3">
      <c r="B18" s="48" t="s">
        <v>200</v>
      </c>
      <c r="C18" s="412"/>
      <c r="E18" s="408"/>
      <c r="F18" s="48" t="s">
        <v>196</v>
      </c>
      <c r="G18" s="408"/>
      <c r="H18" s="48" t="s">
        <v>196</v>
      </c>
      <c r="I18" s="369" t="str">
        <f>IF((C18=$C$4),$E$4,IF((C18=$C$5),$E$5,IF((C18=$C$6),$E$6,IF((C18=$C$7),$E$7,IF((C18=$C$8),$E$8,"0")))))</f>
        <v>0</v>
      </c>
      <c r="K18" s="50" t="s">
        <v>197</v>
      </c>
      <c r="L18" s="372">
        <f>E18*G18*I18</f>
        <v>0</v>
      </c>
      <c r="N18" s="368"/>
    </row>
    <row r="19" spans="1:14" ht="9.75" customHeight="1" thickTop="1" thickBot="1" x14ac:dyDescent="0.3">
      <c r="E19" s="98"/>
      <c r="G19" s="98"/>
      <c r="I19" s="95"/>
      <c r="K19" s="50"/>
      <c r="L19" s="97"/>
    </row>
    <row r="20" spans="1:14" ht="16.5" thickTop="1" thickBot="1" x14ac:dyDescent="0.3">
      <c r="B20" s="48" t="s">
        <v>201</v>
      </c>
      <c r="C20" s="412"/>
      <c r="E20" s="408"/>
      <c r="F20" s="48" t="s">
        <v>196</v>
      </c>
      <c r="G20" s="408"/>
      <c r="H20" s="48" t="s">
        <v>196</v>
      </c>
      <c r="I20" s="369" t="str">
        <f>IF((C20=$C$4),$E$4,IF((C20=$C$5),$E$5,IF((C20=$C$6),$E$6,IF((C20=$C$7),$E$7,IF((C20=$C$8),$E$8,"0")))))</f>
        <v>0</v>
      </c>
      <c r="K20" s="50" t="s">
        <v>197</v>
      </c>
      <c r="L20" s="372">
        <f>E20*G20*I20</f>
        <v>0</v>
      </c>
    </row>
    <row r="21" spans="1:14" ht="8.25" customHeight="1" thickTop="1" thickBot="1" x14ac:dyDescent="0.3">
      <c r="E21" s="98"/>
      <c r="G21" s="98"/>
      <c r="I21" s="95"/>
      <c r="K21" s="50"/>
      <c r="L21" s="97"/>
    </row>
    <row r="22" spans="1:14" ht="16.5" thickTop="1" thickBot="1" x14ac:dyDescent="0.3">
      <c r="B22" s="48" t="s">
        <v>202</v>
      </c>
      <c r="C22" s="412"/>
      <c r="E22" s="408"/>
      <c r="F22" s="48" t="s">
        <v>196</v>
      </c>
      <c r="G22" s="408"/>
      <c r="H22" s="48" t="s">
        <v>196</v>
      </c>
      <c r="I22" s="369" t="str">
        <f>IF((C22=$C$4),$E$4,IF((C22=$C$5),$E$5,IF((C22=$C$6),$E$6,IF((C22=$C$7),$E$7,IF((C22=$C$8),$E$8,"0")))))</f>
        <v>0</v>
      </c>
      <c r="K22" s="50" t="s">
        <v>197</v>
      </c>
      <c r="L22" s="372">
        <f>E22*G22*I22</f>
        <v>0</v>
      </c>
    </row>
    <row r="23" spans="1:14" ht="8.25" customHeight="1" thickTop="1" thickBot="1" x14ac:dyDescent="0.3">
      <c r="E23" s="98"/>
      <c r="G23" s="98"/>
      <c r="I23" s="95"/>
      <c r="K23" s="50"/>
      <c r="L23" s="97"/>
    </row>
    <row r="24" spans="1:14" ht="16.5" thickTop="1" thickBot="1" x14ac:dyDescent="0.3">
      <c r="A24" s="48" t="s">
        <v>203</v>
      </c>
      <c r="B24" s="48" t="s">
        <v>204</v>
      </c>
      <c r="C24" s="412"/>
      <c r="E24" s="408"/>
      <c r="F24" s="48" t="s">
        <v>196</v>
      </c>
      <c r="G24" s="408"/>
      <c r="H24" s="48" t="s">
        <v>196</v>
      </c>
      <c r="I24" s="369" t="str">
        <f>IF((C24=$C$4),$E$4,IF((C24=$C$5),$E$5,IF((C24=$C$6),$E$6,IF((C24=$C$7),$E$7,IF((C24=$C$8),$E$8,"0")))))</f>
        <v>0</v>
      </c>
      <c r="K24" s="50" t="s">
        <v>197</v>
      </c>
      <c r="L24" s="372">
        <f>E24*G24*I24</f>
        <v>0</v>
      </c>
    </row>
    <row r="25" spans="1:14" ht="14.25" thickTop="1" thickBot="1" x14ac:dyDescent="0.3">
      <c r="K25" s="50"/>
    </row>
    <row r="26" spans="1:14" ht="16.5" thickTop="1" thickBot="1" x14ac:dyDescent="0.3">
      <c r="B26" s="371" t="s">
        <v>205</v>
      </c>
      <c r="E26" s="370">
        <f>SUM(E12,E14,E16,E18,E20,E22,E24)</f>
        <v>0</v>
      </c>
      <c r="G26" s="404" t="s">
        <v>206</v>
      </c>
      <c r="H26" s="49"/>
      <c r="I26" s="413">
        <f>E12*G12+E14*G14+E16*G16+E18*G18+E20*G20+E22*G22+E24*G24</f>
        <v>0</v>
      </c>
      <c r="J26" s="311" t="s">
        <v>207</v>
      </c>
      <c r="K26" s="50" t="s">
        <v>197</v>
      </c>
      <c r="L26" s="389">
        <f>SUM(L12,L14,L16,L18,L20,L22,L24)</f>
        <v>0</v>
      </c>
    </row>
    <row r="27" spans="1:14" ht="24" customHeight="1" thickTop="1" x14ac:dyDescent="0.25"/>
    <row r="28" spans="1:14" ht="18.75" x14ac:dyDescent="0.25">
      <c r="A28" s="443" t="s">
        <v>208</v>
      </c>
      <c r="B28" s="443"/>
      <c r="C28" s="443"/>
      <c r="D28" s="443"/>
      <c r="E28" s="443"/>
      <c r="F28" s="443"/>
      <c r="G28" s="443"/>
      <c r="H28" s="443"/>
      <c r="I28" s="443"/>
      <c r="J28" s="443"/>
      <c r="K28" s="443"/>
      <c r="L28" s="443"/>
      <c r="N28" s="362"/>
    </row>
    <row r="29" spans="1:14" ht="12.75" customHeight="1" x14ac:dyDescent="0.25">
      <c r="A29" s="99"/>
      <c r="B29" s="99"/>
      <c r="C29" s="99"/>
      <c r="D29" s="99"/>
      <c r="E29" s="99"/>
      <c r="F29" s="99"/>
      <c r="G29" s="99"/>
      <c r="H29" s="99"/>
      <c r="I29" s="99"/>
      <c r="J29" s="99"/>
      <c r="K29" s="99"/>
      <c r="L29" s="99"/>
      <c r="N29" s="362"/>
    </row>
    <row r="30" spans="1:14" x14ac:dyDescent="0.25">
      <c r="E30" s="48" t="s">
        <v>187</v>
      </c>
    </row>
    <row r="31" spans="1:14" x14ac:dyDescent="0.25">
      <c r="A31" s="89" t="s">
        <v>188</v>
      </c>
      <c r="B31" s="90"/>
      <c r="C31" s="392" t="s">
        <v>176</v>
      </c>
      <c r="D31" s="90"/>
      <c r="E31" s="407" t="e">
        <f>'Recap cout kilometrique'!D8</f>
        <v>#VALUE!</v>
      </c>
    </row>
    <row r="32" spans="1:14" x14ac:dyDescent="0.25">
      <c r="A32" s="89"/>
      <c r="B32" s="90"/>
      <c r="C32" s="392" t="s">
        <v>177</v>
      </c>
      <c r="D32" s="90"/>
      <c r="E32" s="407" t="e">
        <f>'Recap cout kilometrique'!D9</f>
        <v>#DIV/0!</v>
      </c>
    </row>
    <row r="33" spans="1:18" x14ac:dyDescent="0.25">
      <c r="A33" s="89"/>
      <c r="B33" s="90"/>
      <c r="C33" s="392" t="s">
        <v>178</v>
      </c>
      <c r="D33" s="90"/>
      <c r="E33" s="407" t="e">
        <f>'Recap cout kilometrique'!D10</f>
        <v>#VALUE!</v>
      </c>
    </row>
    <row r="34" spans="1:18" x14ac:dyDescent="0.25">
      <c r="A34" s="89"/>
      <c r="B34" s="90"/>
      <c r="C34" s="392" t="s">
        <v>179</v>
      </c>
      <c r="D34" s="90"/>
      <c r="E34" s="407" t="e">
        <f>'Recap cout kilometrique'!D11</f>
        <v>#VALUE!</v>
      </c>
    </row>
    <row r="35" spans="1:18" x14ac:dyDescent="0.25">
      <c r="A35" s="93"/>
      <c r="B35" s="90"/>
      <c r="C35" s="392" t="s">
        <v>189</v>
      </c>
      <c r="D35" s="90"/>
      <c r="E35" s="407"/>
      <c r="F35" s="94"/>
      <c r="H35" s="49"/>
      <c r="J35" s="311"/>
      <c r="K35" s="92"/>
    </row>
    <row r="36" spans="1:18" ht="13.5" thickBot="1" x14ac:dyDescent="0.3">
      <c r="B36" s="90"/>
      <c r="D36" s="90"/>
      <c r="E36" s="90"/>
    </row>
    <row r="37" spans="1:18" ht="51" customHeight="1" thickBot="1" x14ac:dyDescent="0.3">
      <c r="C37" s="410" t="s">
        <v>190</v>
      </c>
      <c r="E37" s="410" t="s">
        <v>191</v>
      </c>
      <c r="F37" s="50"/>
      <c r="G37" s="410" t="s">
        <v>209</v>
      </c>
      <c r="I37" s="410" t="s">
        <v>193</v>
      </c>
      <c r="J37" s="92"/>
      <c r="K37" s="50"/>
      <c r="L37" s="411" t="s">
        <v>210</v>
      </c>
      <c r="R37" s="92"/>
    </row>
    <row r="38" spans="1:18" ht="15.75" thickBot="1" x14ac:dyDescent="0.3">
      <c r="E38" s="95"/>
      <c r="G38" s="98"/>
      <c r="I38" s="95"/>
      <c r="K38" s="50"/>
      <c r="L38" s="97"/>
    </row>
    <row r="39" spans="1:18" ht="16.5" thickTop="1" thickBot="1" x14ac:dyDescent="0.3">
      <c r="B39" s="48" t="s">
        <v>195</v>
      </c>
      <c r="C39" s="412"/>
      <c r="E39" s="408"/>
      <c r="G39" s="408"/>
      <c r="H39" s="48" t="s">
        <v>196</v>
      </c>
      <c r="I39" s="369" t="str">
        <f>IF((C39=$C$31),$E$31,IF((C39=$C$32),$E$32,IF((C39=$C$33),$E$33,IF((C39=$C$34),$E$34,IF((C39=$C$35),$E$35,"0")))))</f>
        <v>0</v>
      </c>
      <c r="K39" s="50" t="s">
        <v>197</v>
      </c>
      <c r="L39" s="372">
        <f>E39*G39*I39</f>
        <v>0</v>
      </c>
    </row>
    <row r="40" spans="1:18" ht="9.75" customHeight="1" thickTop="1" thickBot="1" x14ac:dyDescent="0.3">
      <c r="E40" s="98"/>
      <c r="G40" s="98"/>
      <c r="I40" s="95"/>
      <c r="K40" s="50"/>
      <c r="L40" s="97"/>
    </row>
    <row r="41" spans="1:18" ht="16.5" thickTop="1" thickBot="1" x14ac:dyDescent="0.3">
      <c r="B41" s="48" t="s">
        <v>198</v>
      </c>
      <c r="C41" s="412"/>
      <c r="E41" s="408"/>
      <c r="G41" s="408"/>
      <c r="H41" s="48" t="s">
        <v>196</v>
      </c>
      <c r="I41" s="369" t="str">
        <f>IF((C41=$C$31),$E$31,IF((C41=$C$32),$E$32,IF((C41=$C$33),$E$33,IF((C41=$C$34),$E$34,IF((C41=$C$35),$E$35,"0")))))</f>
        <v>0</v>
      </c>
      <c r="K41" s="50" t="s">
        <v>197</v>
      </c>
      <c r="L41" s="372">
        <f>E41*G41*I41</f>
        <v>0</v>
      </c>
    </row>
    <row r="42" spans="1:18" ht="9" customHeight="1" thickTop="1" thickBot="1" x14ac:dyDescent="0.3">
      <c r="E42" s="98"/>
      <c r="G42" s="98"/>
      <c r="I42" s="95"/>
      <c r="K42" s="50"/>
      <c r="L42" s="97"/>
    </row>
    <row r="43" spans="1:18" ht="16.5" thickTop="1" thickBot="1" x14ac:dyDescent="0.3">
      <c r="B43" s="48" t="s">
        <v>199</v>
      </c>
      <c r="C43" s="412"/>
      <c r="E43" s="408"/>
      <c r="G43" s="408"/>
      <c r="H43" s="48" t="s">
        <v>196</v>
      </c>
      <c r="I43" s="369" t="str">
        <f>IF((C43=$C$31),$E$31,IF((C43=$C$32),$E$32,IF((C43=$C$33),$E$33,IF((C43=$C$34),$E$34,IF((C43=$C$35),$E$35,"0")))))</f>
        <v>0</v>
      </c>
      <c r="K43" s="50" t="s">
        <v>197</v>
      </c>
      <c r="L43" s="372">
        <f>E43*G43*I43</f>
        <v>0</v>
      </c>
    </row>
    <row r="44" spans="1:18" ht="8.25" customHeight="1" thickTop="1" thickBot="1" x14ac:dyDescent="0.3">
      <c r="E44" s="98"/>
      <c r="G44" s="98"/>
      <c r="I44" s="95"/>
      <c r="K44" s="50"/>
      <c r="L44" s="97"/>
    </row>
    <row r="45" spans="1:18" ht="16.5" thickTop="1" thickBot="1" x14ac:dyDescent="0.3">
      <c r="B45" s="48" t="s">
        <v>200</v>
      </c>
      <c r="C45" s="412"/>
      <c r="E45" s="408"/>
      <c r="G45" s="408"/>
      <c r="H45" s="48" t="s">
        <v>196</v>
      </c>
      <c r="I45" s="369" t="str">
        <f>IF((C45=$C$31),$E$31,IF((C45=$C$32),$E$32,IF((C45=$C$33),$E$33,IF((C45=$C$34),$E$34,IF((C45=$C$35),$E$35,"0")))))</f>
        <v>0</v>
      </c>
      <c r="K45" s="50" t="s">
        <v>197</v>
      </c>
      <c r="L45" s="372">
        <f>E45*G45*I45</f>
        <v>0</v>
      </c>
      <c r="N45" s="368"/>
    </row>
    <row r="46" spans="1:18" ht="9.75" customHeight="1" thickTop="1" thickBot="1" x14ac:dyDescent="0.3">
      <c r="E46" s="98"/>
      <c r="G46" s="98"/>
      <c r="I46" s="95"/>
      <c r="K46" s="50"/>
      <c r="L46" s="97"/>
    </row>
    <row r="47" spans="1:18" ht="16.5" thickTop="1" thickBot="1" x14ac:dyDescent="0.3">
      <c r="B47" s="48" t="s">
        <v>201</v>
      </c>
      <c r="C47" s="412"/>
      <c r="E47" s="408"/>
      <c r="G47" s="408"/>
      <c r="H47" s="48" t="s">
        <v>196</v>
      </c>
      <c r="I47" s="369" t="str">
        <f>IF((C47=$C$31),$E$31,IF((C47=$C$32),$E$32,IF((C47=$C$33),$E$33,IF((C47=$C$34),$E$34,IF((C47=$C$35),$E$35,"0")))))</f>
        <v>0</v>
      </c>
      <c r="K47" s="50" t="s">
        <v>197</v>
      </c>
      <c r="L47" s="372">
        <f>E47*G47*I47</f>
        <v>0</v>
      </c>
    </row>
    <row r="48" spans="1:18" ht="8.25" customHeight="1" thickTop="1" thickBot="1" x14ac:dyDescent="0.3">
      <c r="E48" s="98"/>
      <c r="G48" s="98"/>
      <c r="I48" s="95"/>
      <c r="K48" s="50"/>
      <c r="L48" s="97"/>
    </row>
    <row r="49" spans="1:12" ht="16.5" thickTop="1" thickBot="1" x14ac:dyDescent="0.3">
      <c r="B49" s="48" t="s">
        <v>202</v>
      </c>
      <c r="C49" s="412"/>
      <c r="E49" s="408"/>
      <c r="G49" s="408"/>
      <c r="H49" s="48" t="s">
        <v>196</v>
      </c>
      <c r="I49" s="369" t="str">
        <f>IF((C49=$C$31),$E$31,IF((C49=$C$32),$E$32,IF((C49=$C$33),$E$33,IF((C49=$C$34),$E$34,IF((C49=$C$35),$E$35,"0")))))</f>
        <v>0</v>
      </c>
      <c r="K49" s="50" t="s">
        <v>197</v>
      </c>
      <c r="L49" s="372">
        <f>E49*G49*I49</f>
        <v>0</v>
      </c>
    </row>
    <row r="50" spans="1:12" ht="8.25" customHeight="1" thickTop="1" thickBot="1" x14ac:dyDescent="0.3">
      <c r="E50" s="98"/>
      <c r="G50" s="98"/>
      <c r="I50" s="95"/>
      <c r="K50" s="50"/>
      <c r="L50" s="97"/>
    </row>
    <row r="51" spans="1:12" ht="16.5" thickTop="1" thickBot="1" x14ac:dyDescent="0.3">
      <c r="A51" s="48" t="s">
        <v>203</v>
      </c>
      <c r="B51" s="48" t="s">
        <v>204</v>
      </c>
      <c r="C51" s="412"/>
      <c r="E51" s="408"/>
      <c r="G51" s="408"/>
      <c r="H51" s="48" t="s">
        <v>196</v>
      </c>
      <c r="I51" s="369" t="str">
        <f>IF((C51=$C$31),$E$31,IF((C51=$C$32),$E$32,IF((C51=$C$33),$E$33,IF((C51=$C$34),$E$34,IF((C51=$C$35),$E$35,"0")))))</f>
        <v>0</v>
      </c>
      <c r="K51" s="50" t="s">
        <v>197</v>
      </c>
      <c r="L51" s="372">
        <f>E51*G51*I51</f>
        <v>0</v>
      </c>
    </row>
    <row r="52" spans="1:12" ht="14.25" thickTop="1" thickBot="1" x14ac:dyDescent="0.3">
      <c r="K52" s="50"/>
    </row>
    <row r="53" spans="1:12" ht="16.5" thickTop="1" thickBot="1" x14ac:dyDescent="0.3">
      <c r="B53" s="371" t="s">
        <v>205</v>
      </c>
      <c r="E53" s="370">
        <f>SUM(E39,E41,E43,E45,E47,E49,E51)</f>
        <v>0</v>
      </c>
      <c r="G53" s="404" t="s">
        <v>206</v>
      </c>
      <c r="H53" s="49"/>
      <c r="I53" s="413">
        <f>E39*G39+E41*G41+E43*G43+E45*G45+E47*G47+E49*G49+E51*G51</f>
        <v>0</v>
      </c>
      <c r="J53" s="311" t="s">
        <v>207</v>
      </c>
      <c r="K53" s="50" t="s">
        <v>197</v>
      </c>
      <c r="L53" s="389">
        <f>SUM(L39,L41,L43,L45,L47,L49,L51)</f>
        <v>0</v>
      </c>
    </row>
    <row r="54" spans="1:12" ht="13.5" thickTop="1" x14ac:dyDescent="0.25">
      <c r="A54" s="311"/>
    </row>
    <row r="55" spans="1:12" ht="23.25" customHeight="1" x14ac:dyDescent="0.25">
      <c r="E55" s="95"/>
      <c r="G55" s="98"/>
      <c r="I55" s="95"/>
      <c r="K55" s="50"/>
      <c r="L55" s="97"/>
    </row>
    <row r="56" spans="1:12" ht="18.75" x14ac:dyDescent="0.25">
      <c r="A56" s="443" t="s">
        <v>211</v>
      </c>
      <c r="B56" s="443"/>
      <c r="C56" s="443"/>
      <c r="D56" s="443"/>
      <c r="E56" s="443"/>
      <c r="F56" s="443"/>
      <c r="G56" s="443"/>
      <c r="H56" s="443"/>
      <c r="I56" s="443"/>
      <c r="J56" s="443"/>
      <c r="K56" s="443"/>
      <c r="L56" s="443"/>
    </row>
    <row r="57" spans="1:12" ht="14.25" customHeight="1" x14ac:dyDescent="0.25">
      <c r="A57" s="99"/>
      <c r="B57" s="99"/>
      <c r="C57" s="99"/>
      <c r="D57" s="99"/>
      <c r="E57" s="99"/>
      <c r="F57" s="99"/>
      <c r="G57" s="99"/>
      <c r="H57" s="99"/>
      <c r="I57" s="99"/>
      <c r="J57" s="99"/>
      <c r="K57" s="99"/>
      <c r="L57" s="99"/>
    </row>
    <row r="58" spans="1:12" x14ac:dyDescent="0.25">
      <c r="E58" s="48" t="s">
        <v>187</v>
      </c>
    </row>
    <row r="59" spans="1:12" ht="15" x14ac:dyDescent="0.25">
      <c r="A59" s="89" t="s">
        <v>188</v>
      </c>
      <c r="B59" s="90"/>
      <c r="C59" s="392" t="s">
        <v>212</v>
      </c>
      <c r="D59" s="90"/>
      <c r="E59" s="407" t="e">
        <f>'Recap cout kilometrique'!D8</f>
        <v>#VALUE!</v>
      </c>
      <c r="F59" s="8"/>
      <c r="G59" s="8"/>
      <c r="H59" s="8"/>
      <c r="I59" s="8"/>
      <c r="J59" s="8"/>
      <c r="K59" s="8"/>
      <c r="L59" s="8"/>
    </row>
    <row r="60" spans="1:12" ht="15" x14ac:dyDescent="0.25">
      <c r="A60" s="89"/>
      <c r="B60" s="90"/>
      <c r="C60" s="392" t="s">
        <v>213</v>
      </c>
      <c r="D60" s="90"/>
      <c r="E60" s="407" t="e">
        <f>'Recap cout kilometrique'!D9</f>
        <v>#DIV/0!</v>
      </c>
      <c r="F60" s="8"/>
      <c r="G60" s="8"/>
      <c r="H60" s="8"/>
      <c r="I60" s="8"/>
      <c r="J60" s="8"/>
      <c r="K60" s="8"/>
      <c r="L60" s="8"/>
    </row>
    <row r="61" spans="1:12" ht="15" x14ac:dyDescent="0.25">
      <c r="A61" s="89"/>
      <c r="B61" s="90"/>
      <c r="C61" s="392" t="s">
        <v>178</v>
      </c>
      <c r="D61" s="90"/>
      <c r="E61" s="407" t="e">
        <f>'Recap cout kilometrique'!D10</f>
        <v>#VALUE!</v>
      </c>
      <c r="F61" s="8"/>
      <c r="G61" s="8"/>
      <c r="H61" s="8"/>
      <c r="I61" s="8"/>
      <c r="J61" s="8"/>
      <c r="K61" s="8"/>
      <c r="L61" s="8"/>
    </row>
    <row r="62" spans="1:12" ht="15" x14ac:dyDescent="0.25">
      <c r="A62" s="89"/>
      <c r="B62" s="90"/>
      <c r="C62" s="392" t="s">
        <v>179</v>
      </c>
      <c r="D62" s="90"/>
      <c r="E62" s="407" t="e">
        <f>'Recap cout kilometrique'!D11</f>
        <v>#VALUE!</v>
      </c>
      <c r="F62" s="8"/>
      <c r="G62" s="8"/>
      <c r="H62" s="8"/>
      <c r="I62" s="8"/>
      <c r="J62" s="8"/>
      <c r="K62" s="8"/>
      <c r="L62" s="8"/>
    </row>
    <row r="63" spans="1:12" ht="15" x14ac:dyDescent="0.25">
      <c r="A63" s="93"/>
      <c r="B63" s="90"/>
      <c r="C63" s="392" t="s">
        <v>181</v>
      </c>
      <c r="D63" s="90"/>
      <c r="E63" s="407" t="e">
        <f>'Recap cout kilometrique'!D14</f>
        <v>#VALUE!</v>
      </c>
      <c r="F63" s="94"/>
      <c r="G63" s="295"/>
      <c r="H63" s="8"/>
      <c r="I63" s="314"/>
      <c r="J63" s="312"/>
      <c r="K63" s="313"/>
      <c r="L63" s="8"/>
    </row>
    <row r="64" spans="1:12" ht="15" x14ac:dyDescent="0.25">
      <c r="A64" s="93"/>
      <c r="B64" s="90"/>
      <c r="C64" s="392" t="s">
        <v>182</v>
      </c>
      <c r="D64" s="90"/>
      <c r="E64" s="407" t="e">
        <f>'Recap cout kilometrique'!D15</f>
        <v>#VALUE!</v>
      </c>
      <c r="F64" s="94"/>
      <c r="G64" s="295"/>
      <c r="H64" s="8"/>
      <c r="I64" s="314"/>
      <c r="J64" s="312"/>
      <c r="K64" s="313"/>
      <c r="L64" s="8"/>
    </row>
    <row r="65" spans="1:12" ht="15" x14ac:dyDescent="0.25">
      <c r="A65" s="93"/>
      <c r="B65" s="90"/>
      <c r="C65" s="392" t="s">
        <v>185</v>
      </c>
      <c r="D65" s="391"/>
      <c r="E65" s="407" t="e">
        <f>'Recap cout kilometrique'!D18</f>
        <v>#VALUE!</v>
      </c>
      <c r="F65" s="8"/>
      <c r="G65" s="8"/>
      <c r="H65" s="8"/>
      <c r="I65" s="8"/>
      <c r="J65" s="8"/>
      <c r="K65" s="8"/>
      <c r="L65" s="8"/>
    </row>
    <row r="66" spans="1:12" ht="15.75" thickBot="1" x14ac:dyDescent="0.3">
      <c r="A66" s="93"/>
      <c r="B66" s="90"/>
      <c r="C66" s="394"/>
      <c r="D66" s="391"/>
      <c r="E66" s="8"/>
      <c r="F66" s="8"/>
      <c r="G66" s="8"/>
      <c r="H66" s="8"/>
      <c r="I66" s="8"/>
      <c r="J66" s="8"/>
      <c r="K66" s="8"/>
      <c r="L66" s="8"/>
    </row>
    <row r="67" spans="1:12" ht="45.75" thickBot="1" x14ac:dyDescent="0.3">
      <c r="A67" s="8"/>
      <c r="B67" s="8"/>
      <c r="C67" s="315" t="s">
        <v>214</v>
      </c>
      <c r="D67" s="315" t="s">
        <v>190</v>
      </c>
      <c r="E67" s="315" t="s">
        <v>215</v>
      </c>
      <c r="F67" s="315" t="s">
        <v>216</v>
      </c>
      <c r="G67" s="315" t="s">
        <v>217</v>
      </c>
      <c r="H67" s="8"/>
      <c r="I67" s="315" t="s">
        <v>218</v>
      </c>
      <c r="J67" s="313"/>
      <c r="K67" s="296"/>
      <c r="L67" s="364" t="s">
        <v>219</v>
      </c>
    </row>
    <row r="68" spans="1:12" ht="15.75" thickBot="1" x14ac:dyDescent="0.3">
      <c r="A68" s="8"/>
      <c r="B68" s="8"/>
    </row>
    <row r="69" spans="1:12" ht="16.5" thickTop="1" thickBot="1" x14ac:dyDescent="0.3">
      <c r="A69" s="444" t="s">
        <v>220</v>
      </c>
      <c r="B69" s="444"/>
      <c r="C69" s="407"/>
      <c r="D69" s="408"/>
      <c r="E69" s="408"/>
      <c r="F69" s="408"/>
      <c r="G69" s="378">
        <f>E69*F69</f>
        <v>0</v>
      </c>
      <c r="H69" s="8" t="s">
        <v>196</v>
      </c>
      <c r="I69" s="369" t="str">
        <f>IF((D69=$C$59),$E$59,IF((D69=$C$60),$E$60,IF((D69=$C$61),$E$61,IF((D69=$C$62),$E$62,IF((D69=$C$63),$E$63,IF((D69=$C$64),$E$64,IF((D69=$C$65),$E$65,"0")))))))</f>
        <v>0</v>
      </c>
      <c r="J69" s="8"/>
      <c r="K69" s="296" t="s">
        <v>197</v>
      </c>
      <c r="L69" s="375">
        <f>G69*I69</f>
        <v>0</v>
      </c>
    </row>
    <row r="70" spans="1:12" ht="16.5" thickTop="1" thickBot="1" x14ac:dyDescent="0.3">
      <c r="A70" s="444" t="s">
        <v>221</v>
      </c>
      <c r="B70" s="444"/>
      <c r="C70" s="407"/>
      <c r="D70" s="409"/>
      <c r="E70" s="408"/>
      <c r="F70" s="408"/>
      <c r="G70" s="378">
        <f t="shared" ref="G70:G73" si="0">E70*F70</f>
        <v>0</v>
      </c>
      <c r="H70" s="8" t="s">
        <v>196</v>
      </c>
      <c r="I70" s="369" t="str">
        <f t="shared" ref="I70:I78" si="1">IF((D70=$C$59),$E$59,IF((D70=$C$60),$E$60,IF((D70=$C$61),$E$61,IF((D70=$C$62),$E$62,IF((D70=$C$63),$E$63,IF((D70=$C$64),$E$64,IF((D70=$C$65),$E$65,"0")))))))</f>
        <v>0</v>
      </c>
      <c r="J70" s="8"/>
      <c r="K70" s="296" t="s">
        <v>197</v>
      </c>
      <c r="L70" s="375">
        <f>G70*I70</f>
        <v>0</v>
      </c>
    </row>
    <row r="71" spans="1:12" ht="16.5" thickTop="1" thickBot="1" x14ac:dyDescent="0.3">
      <c r="A71" s="444" t="s">
        <v>222</v>
      </c>
      <c r="B71" s="444"/>
      <c r="C71" s="407"/>
      <c r="D71" s="409"/>
      <c r="E71" s="408"/>
      <c r="F71" s="408"/>
      <c r="G71" s="378">
        <f t="shared" si="0"/>
        <v>0</v>
      </c>
      <c r="H71" s="8" t="s">
        <v>196</v>
      </c>
      <c r="I71" s="369" t="str">
        <f t="shared" si="1"/>
        <v>0</v>
      </c>
      <c r="J71" s="8"/>
      <c r="K71" s="296" t="s">
        <v>197</v>
      </c>
      <c r="L71" s="375">
        <f t="shared" ref="L71:L73" si="2">G71*I71</f>
        <v>0</v>
      </c>
    </row>
    <row r="72" spans="1:12" ht="16.5" thickTop="1" thickBot="1" x14ac:dyDescent="0.3">
      <c r="A72" s="444" t="s">
        <v>223</v>
      </c>
      <c r="B72" s="444"/>
      <c r="C72" s="407"/>
      <c r="D72" s="409"/>
      <c r="E72" s="408"/>
      <c r="F72" s="408"/>
      <c r="G72" s="378">
        <f t="shared" si="0"/>
        <v>0</v>
      </c>
      <c r="H72" s="8" t="s">
        <v>196</v>
      </c>
      <c r="I72" s="369" t="str">
        <f t="shared" si="1"/>
        <v>0</v>
      </c>
      <c r="J72" s="8"/>
      <c r="K72" s="296" t="s">
        <v>197</v>
      </c>
      <c r="L72" s="375">
        <f t="shared" si="2"/>
        <v>0</v>
      </c>
    </row>
    <row r="73" spans="1:12" ht="16.5" thickTop="1" thickBot="1" x14ac:dyDescent="0.3">
      <c r="A73" s="444" t="s">
        <v>224</v>
      </c>
      <c r="B73" s="444"/>
      <c r="C73" s="407"/>
      <c r="D73" s="409"/>
      <c r="E73" s="408"/>
      <c r="F73" s="408"/>
      <c r="G73" s="378">
        <f t="shared" si="0"/>
        <v>0</v>
      </c>
      <c r="H73" s="8" t="s">
        <v>196</v>
      </c>
      <c r="I73" s="369" t="str">
        <f t="shared" si="1"/>
        <v>0</v>
      </c>
      <c r="J73" s="8"/>
      <c r="K73" s="296" t="s">
        <v>197</v>
      </c>
      <c r="L73" s="375">
        <f t="shared" si="2"/>
        <v>0</v>
      </c>
    </row>
    <row r="74" spans="1:12" ht="16.5" thickTop="1" thickBot="1" x14ac:dyDescent="0.3">
      <c r="A74" s="444" t="s">
        <v>225</v>
      </c>
      <c r="B74" s="444"/>
      <c r="C74" s="407"/>
      <c r="D74" s="409"/>
      <c r="E74" s="409"/>
      <c r="F74" s="408"/>
      <c r="G74" s="378">
        <f>E74*F74</f>
        <v>0</v>
      </c>
      <c r="H74" s="8" t="s">
        <v>196</v>
      </c>
      <c r="I74" s="369" t="str">
        <f t="shared" si="1"/>
        <v>0</v>
      </c>
      <c r="J74" s="8"/>
      <c r="K74" s="296" t="s">
        <v>197</v>
      </c>
      <c r="L74" s="375">
        <f>G74*I74</f>
        <v>0</v>
      </c>
    </row>
    <row r="75" spans="1:12" ht="16.5" thickTop="1" thickBot="1" x14ac:dyDescent="0.3">
      <c r="A75" s="444" t="s">
        <v>226</v>
      </c>
      <c r="B75" s="444"/>
      <c r="C75" s="407"/>
      <c r="D75" s="409"/>
      <c r="E75" s="408"/>
      <c r="F75" s="408"/>
      <c r="G75" s="378">
        <f t="shared" ref="G75:G78" si="3">E75*F75</f>
        <v>0</v>
      </c>
      <c r="H75" s="8" t="s">
        <v>196</v>
      </c>
      <c r="I75" s="369" t="str">
        <f t="shared" si="1"/>
        <v>0</v>
      </c>
      <c r="J75" s="8"/>
      <c r="K75" s="296" t="s">
        <v>197</v>
      </c>
      <c r="L75" s="375">
        <f>G75*I75</f>
        <v>0</v>
      </c>
    </row>
    <row r="76" spans="1:12" ht="16.5" thickTop="1" thickBot="1" x14ac:dyDescent="0.3">
      <c r="A76" s="444" t="s">
        <v>227</v>
      </c>
      <c r="B76" s="444"/>
      <c r="C76" s="407"/>
      <c r="D76" s="409"/>
      <c r="E76" s="408"/>
      <c r="F76" s="408"/>
      <c r="G76" s="378">
        <f t="shared" si="3"/>
        <v>0</v>
      </c>
      <c r="H76" s="8" t="s">
        <v>196</v>
      </c>
      <c r="I76" s="369" t="str">
        <f t="shared" si="1"/>
        <v>0</v>
      </c>
      <c r="J76" s="8"/>
      <c r="K76" s="296" t="s">
        <v>197</v>
      </c>
      <c r="L76" s="375">
        <f t="shared" ref="L76:L78" si="4">G76*I76</f>
        <v>0</v>
      </c>
    </row>
    <row r="77" spans="1:12" ht="16.5" thickTop="1" thickBot="1" x14ac:dyDescent="0.3">
      <c r="A77" s="444" t="s">
        <v>228</v>
      </c>
      <c r="B77" s="444"/>
      <c r="C77" s="407"/>
      <c r="D77" s="409"/>
      <c r="E77" s="408"/>
      <c r="F77" s="408"/>
      <c r="G77" s="378">
        <f t="shared" si="3"/>
        <v>0</v>
      </c>
      <c r="H77" s="8" t="s">
        <v>196</v>
      </c>
      <c r="I77" s="369" t="str">
        <f t="shared" si="1"/>
        <v>0</v>
      </c>
      <c r="J77" s="8"/>
      <c r="K77" s="296" t="s">
        <v>197</v>
      </c>
      <c r="L77" s="375">
        <f t="shared" si="4"/>
        <v>0</v>
      </c>
    </row>
    <row r="78" spans="1:12" ht="16.5" thickTop="1" thickBot="1" x14ac:dyDescent="0.3">
      <c r="A78" s="444" t="s">
        <v>229</v>
      </c>
      <c r="B78" s="444"/>
      <c r="C78" s="414"/>
      <c r="D78" s="409"/>
      <c r="E78" s="408"/>
      <c r="F78" s="408"/>
      <c r="G78" s="378">
        <f t="shared" si="3"/>
        <v>0</v>
      </c>
      <c r="H78" s="8" t="s">
        <v>196</v>
      </c>
      <c r="I78" s="369" t="str">
        <f t="shared" si="1"/>
        <v>0</v>
      </c>
      <c r="J78" s="8"/>
      <c r="K78" s="296" t="s">
        <v>197</v>
      </c>
      <c r="L78" s="375">
        <f t="shared" si="4"/>
        <v>0</v>
      </c>
    </row>
    <row r="79" spans="1:12" ht="16.5" thickTop="1" thickBot="1" x14ac:dyDescent="0.3">
      <c r="C79" s="403" t="s">
        <v>230</v>
      </c>
      <c r="D79" s="402"/>
      <c r="E79" s="402"/>
      <c r="F79" s="296"/>
      <c r="G79" s="373">
        <f>SUM(G69:G78)</f>
        <v>0</v>
      </c>
      <c r="H79" s="295"/>
      <c r="I79" s="295"/>
      <c r="J79" s="313"/>
      <c r="K79" s="296" t="s">
        <v>197</v>
      </c>
      <c r="L79" s="372">
        <f>SUM(L69:L78)</f>
        <v>0</v>
      </c>
    </row>
    <row r="80" spans="1:12" ht="13.5" thickTop="1" x14ac:dyDescent="0.25"/>
    <row r="83" spans="7:10" x14ac:dyDescent="0.25">
      <c r="G83" s="50"/>
      <c r="I83" s="50"/>
      <c r="J83" s="311"/>
    </row>
  </sheetData>
  <mergeCells count="13">
    <mergeCell ref="A74:B74"/>
    <mergeCell ref="A75:B75"/>
    <mergeCell ref="A76:B76"/>
    <mergeCell ref="A77:B77"/>
    <mergeCell ref="A78:B78"/>
    <mergeCell ref="A1:L1"/>
    <mergeCell ref="A28:L28"/>
    <mergeCell ref="A72:B72"/>
    <mergeCell ref="A73:B73"/>
    <mergeCell ref="A56:L56"/>
    <mergeCell ref="A69:B69"/>
    <mergeCell ref="A70:B70"/>
    <mergeCell ref="A71:B71"/>
  </mergeCells>
  <phoneticPr fontId="21" type="noConversion"/>
  <conditionalFormatting sqref="G69:G78">
    <cfRule type="containsBlanks" dxfId="0" priority="72">
      <formula>LEN(TRIM(G69))=0</formula>
    </cfRule>
  </conditionalFormatting>
  <dataValidations count="4">
    <dataValidation showInputMessage="1" showErrorMessage="1" sqref="H26:J26 H35:J35 I83:J83 H53:J53" xr:uid="{00000000-0002-0000-0300-000000000000}"/>
    <dataValidation type="list" allowBlank="1" showInputMessage="1" showErrorMessage="1" sqref="C12 C47 C24 C16 C18 C20 C22 C14" xr:uid="{00000000-0002-0000-0300-000001000000}">
      <formula1>$C$4:$C$8</formula1>
    </dataValidation>
    <dataValidation type="list" allowBlank="1" showInputMessage="1" showErrorMessage="1" sqref="D69:D78" xr:uid="{00000000-0002-0000-0300-000002000000}">
      <formula1>$C$59:$C$65</formula1>
    </dataValidation>
    <dataValidation type="list" allowBlank="1" showInputMessage="1" showErrorMessage="1" sqref="C39 C51 C49 C45 C43 C41" xr:uid="{00000000-0002-0000-0300-000003000000}">
      <formula1>$C$31:$C$35</formula1>
    </dataValidation>
  </dataValidations>
  <pageMargins left="0.7" right="0.7" top="0.75" bottom="0.75" header="0.3" footer="0.3"/>
  <pageSetup paperSize="8" scale="5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75"/>
  <sheetViews>
    <sheetView topLeftCell="A3" zoomScale="120" zoomScaleNormal="120" workbookViewId="0">
      <selection activeCell="C17" sqref="C17"/>
    </sheetView>
  </sheetViews>
  <sheetFormatPr baseColWidth="10" defaultColWidth="11.42578125" defaultRowHeight="15" x14ac:dyDescent="0.25"/>
  <cols>
    <col min="2" max="2" width="19.7109375" customWidth="1"/>
    <col min="3" max="3" width="43" customWidth="1"/>
    <col min="4" max="4" width="10" customWidth="1"/>
    <col min="5" max="5" width="36.7109375" customWidth="1"/>
    <col min="6" max="6" width="9.42578125" customWidth="1"/>
    <col min="7" max="7" width="12.7109375" customWidth="1"/>
    <col min="8" max="8" width="20.5703125" customWidth="1"/>
    <col min="9" max="9" width="27.28515625" customWidth="1"/>
    <col min="10" max="10" width="44.28515625" customWidth="1"/>
  </cols>
  <sheetData>
    <row r="1" spans="1:10" x14ac:dyDescent="0.25">
      <c r="A1" s="11" t="s">
        <v>231</v>
      </c>
      <c r="B1" s="11"/>
      <c r="C1" s="11" t="s">
        <v>232</v>
      </c>
      <c r="G1" t="s">
        <v>233</v>
      </c>
    </row>
    <row r="2" spans="1:10" x14ac:dyDescent="0.25">
      <c r="A2" s="11"/>
      <c r="B2" s="11"/>
      <c r="C2" s="11"/>
      <c r="D2" t="s">
        <v>234</v>
      </c>
    </row>
    <row r="3" spans="1:10" ht="15.75" thickBot="1" x14ac:dyDescent="0.3"/>
    <row r="4" spans="1:10" x14ac:dyDescent="0.25">
      <c r="B4" s="300"/>
      <c r="C4" s="301" t="s">
        <v>199</v>
      </c>
      <c r="D4" s="301" t="s">
        <v>235</v>
      </c>
      <c r="E4" s="302" t="s">
        <v>236</v>
      </c>
    </row>
    <row r="5" spans="1:10" ht="68.650000000000006" customHeight="1" x14ac:dyDescent="0.25">
      <c r="B5" s="127" t="s">
        <v>237</v>
      </c>
      <c r="C5" s="275"/>
      <c r="D5" s="275"/>
      <c r="E5" s="128"/>
    </row>
    <row r="6" spans="1:10" ht="15.75" thickBot="1" x14ac:dyDescent="0.3">
      <c r="B6" s="324" t="s">
        <v>238</v>
      </c>
      <c r="C6" s="346"/>
      <c r="D6" s="346"/>
      <c r="E6" s="347"/>
    </row>
    <row r="8" spans="1:10" x14ac:dyDescent="0.25">
      <c r="A8" s="11" t="s">
        <v>231</v>
      </c>
      <c r="B8" s="11"/>
      <c r="G8" t="s">
        <v>239</v>
      </c>
    </row>
    <row r="9" spans="1:10" ht="15.75" thickBot="1" x14ac:dyDescent="0.3">
      <c r="A9" s="11"/>
      <c r="B9" t="s">
        <v>240</v>
      </c>
      <c r="C9" s="11"/>
    </row>
    <row r="10" spans="1:10" x14ac:dyDescent="0.25">
      <c r="C10" s="445" t="s">
        <v>241</v>
      </c>
      <c r="D10" s="446"/>
      <c r="E10" s="445" t="s">
        <v>242</v>
      </c>
      <c r="F10" s="446"/>
      <c r="G10" s="357" t="s">
        <v>243</v>
      </c>
      <c r="H10" s="352" t="s">
        <v>244</v>
      </c>
      <c r="I10" s="300" t="s">
        <v>245</v>
      </c>
      <c r="J10" s="302" t="s">
        <v>246</v>
      </c>
    </row>
    <row r="11" spans="1:10" ht="15.75" thickBot="1" x14ac:dyDescent="0.3">
      <c r="C11" s="353"/>
      <c r="D11" s="272"/>
      <c r="E11" s="354"/>
      <c r="F11" s="356"/>
      <c r="G11" s="358"/>
      <c r="H11" s="354"/>
      <c r="I11" s="120"/>
      <c r="J11" s="125"/>
    </row>
    <row r="12" spans="1:10" ht="15.75" thickBot="1" x14ac:dyDescent="0.3">
      <c r="B12" s="348"/>
      <c r="C12" s="348" t="s">
        <v>247</v>
      </c>
      <c r="D12" s="297" t="s">
        <v>248</v>
      </c>
      <c r="E12" s="305" t="s">
        <v>247</v>
      </c>
      <c r="F12" s="355" t="s">
        <v>248</v>
      </c>
      <c r="G12" s="355" t="s">
        <v>248</v>
      </c>
      <c r="H12" s="82" t="s">
        <v>248</v>
      </c>
      <c r="I12" s="120"/>
      <c r="J12" s="125"/>
    </row>
    <row r="13" spans="1:10" ht="15.75" thickBot="1" x14ac:dyDescent="0.3">
      <c r="A13">
        <f>11</f>
        <v>11</v>
      </c>
      <c r="B13" s="349"/>
      <c r="C13" s="324"/>
      <c r="D13" s="135"/>
      <c r="E13" s="351"/>
      <c r="F13" s="346"/>
      <c r="G13" s="346"/>
      <c r="H13" s="359"/>
      <c r="I13" s="120"/>
      <c r="J13" s="125"/>
    </row>
    <row r="14" spans="1:10" x14ac:dyDescent="0.25">
      <c r="A14">
        <v>12</v>
      </c>
      <c r="B14" s="350"/>
      <c r="C14" s="127"/>
      <c r="D14" s="125"/>
      <c r="E14" s="304"/>
      <c r="F14" s="275"/>
      <c r="G14" s="275"/>
      <c r="H14" s="9"/>
      <c r="I14" s="120"/>
      <c r="J14" s="125"/>
    </row>
    <row r="15" spans="1:10" x14ac:dyDescent="0.25">
      <c r="A15">
        <v>13</v>
      </c>
      <c r="B15" s="350"/>
      <c r="C15" s="127"/>
      <c r="D15" s="125"/>
      <c r="E15" s="304"/>
      <c r="F15" s="275"/>
      <c r="G15" s="275"/>
      <c r="H15" s="9"/>
      <c r="I15" s="120"/>
      <c r="J15" s="125"/>
    </row>
    <row r="16" spans="1:10" ht="15.75" thickBot="1" x14ac:dyDescent="0.3">
      <c r="A16">
        <v>14</v>
      </c>
      <c r="B16" s="349"/>
      <c r="C16" s="324"/>
      <c r="D16" s="125"/>
      <c r="E16" s="351"/>
      <c r="F16" s="346"/>
      <c r="G16" s="346"/>
      <c r="H16" s="359"/>
      <c r="I16" s="120"/>
      <c r="J16" s="125"/>
    </row>
    <row r="17" spans="1:10" x14ac:dyDescent="0.25">
      <c r="A17">
        <v>15</v>
      </c>
      <c r="B17" s="350"/>
      <c r="C17" s="127"/>
      <c r="D17" s="125"/>
      <c r="E17" s="304"/>
      <c r="F17" s="275"/>
      <c r="G17" s="275"/>
      <c r="H17" s="9"/>
      <c r="I17" s="120"/>
      <c r="J17" s="125"/>
    </row>
    <row r="18" spans="1:10" x14ac:dyDescent="0.25">
      <c r="A18">
        <v>16</v>
      </c>
      <c r="B18" s="350"/>
      <c r="C18" s="127"/>
      <c r="D18" s="125"/>
      <c r="E18" s="304"/>
      <c r="F18" s="275"/>
      <c r="G18" s="275"/>
      <c r="H18" s="9"/>
      <c r="I18" s="120"/>
      <c r="J18" s="125"/>
    </row>
    <row r="19" spans="1:10" ht="15.75" thickBot="1" x14ac:dyDescent="0.3">
      <c r="A19">
        <v>17</v>
      </c>
      <c r="B19" s="349"/>
      <c r="C19" s="324"/>
      <c r="D19" s="125"/>
      <c r="E19" s="351"/>
      <c r="F19" s="346"/>
      <c r="G19" s="346"/>
      <c r="H19" s="359"/>
      <c r="I19" s="120"/>
      <c r="J19" s="125"/>
    </row>
    <row r="20" spans="1:10" x14ac:dyDescent="0.25">
      <c r="A20">
        <v>18</v>
      </c>
      <c r="B20" s="350"/>
      <c r="C20" s="127"/>
      <c r="D20" s="125"/>
      <c r="E20" s="304"/>
      <c r="F20" s="275"/>
      <c r="G20" s="275"/>
      <c r="H20" s="9"/>
      <c r="I20" s="120"/>
      <c r="J20" s="125"/>
    </row>
    <row r="21" spans="1:10" ht="15.75" thickBot="1" x14ac:dyDescent="0.3">
      <c r="A21">
        <v>19</v>
      </c>
      <c r="B21" s="350"/>
      <c r="C21" s="324"/>
      <c r="D21" s="125"/>
      <c r="E21" s="351"/>
      <c r="F21" s="346"/>
      <c r="G21" s="346"/>
      <c r="H21" s="359"/>
      <c r="I21" s="120"/>
      <c r="J21" s="125"/>
    </row>
    <row r="22" spans="1:10" ht="15.75" thickBot="1" x14ac:dyDescent="0.3">
      <c r="A22">
        <v>20</v>
      </c>
      <c r="B22" s="349"/>
      <c r="C22" s="127"/>
      <c r="D22" s="125"/>
      <c r="E22" s="304"/>
      <c r="F22" s="275"/>
      <c r="G22" s="275"/>
      <c r="H22" s="9"/>
      <c r="I22" s="120"/>
      <c r="J22" s="125"/>
    </row>
    <row r="23" spans="1:10" ht="15.75" thickBot="1" x14ac:dyDescent="0.3">
      <c r="A23">
        <v>21</v>
      </c>
      <c r="B23" s="350"/>
      <c r="C23" s="324"/>
      <c r="D23" s="125"/>
      <c r="E23" s="351"/>
      <c r="F23" s="346"/>
      <c r="G23" s="346"/>
      <c r="H23" s="359"/>
      <c r="I23" s="120"/>
      <c r="J23" s="125"/>
    </row>
    <row r="24" spans="1:10" ht="15.75" thickBot="1" x14ac:dyDescent="0.3">
      <c r="A24">
        <v>22</v>
      </c>
      <c r="B24" s="350"/>
      <c r="C24" s="324"/>
      <c r="D24" s="125"/>
      <c r="E24" s="351"/>
      <c r="F24" s="346"/>
      <c r="G24" s="346"/>
      <c r="H24" s="359"/>
      <c r="I24" s="120"/>
      <c r="J24" s="125"/>
    </row>
    <row r="25" spans="1:10" ht="15.75" thickBot="1" x14ac:dyDescent="0.3">
      <c r="A25">
        <v>23</v>
      </c>
      <c r="B25" s="349"/>
      <c r="C25" s="127"/>
      <c r="D25" s="125"/>
      <c r="E25" s="304"/>
      <c r="F25" s="275"/>
      <c r="G25" s="275"/>
      <c r="H25" s="9"/>
      <c r="I25" s="120"/>
      <c r="J25" s="125"/>
    </row>
    <row r="26" spans="1:10" ht="15.75" thickBot="1" x14ac:dyDescent="0.3">
      <c r="A26">
        <v>24</v>
      </c>
      <c r="B26" s="350"/>
      <c r="C26" s="324"/>
      <c r="D26" s="125"/>
      <c r="E26" s="351"/>
      <c r="F26" s="346"/>
      <c r="G26" s="346"/>
      <c r="H26" s="359"/>
      <c r="I26" s="120"/>
      <c r="J26" s="125"/>
    </row>
    <row r="27" spans="1:10" x14ac:dyDescent="0.25">
      <c r="A27">
        <v>25</v>
      </c>
      <c r="B27" s="350"/>
      <c r="C27" s="127"/>
      <c r="D27" s="125"/>
      <c r="E27" s="304"/>
      <c r="F27" s="275"/>
      <c r="G27" s="275"/>
      <c r="H27" s="9"/>
      <c r="I27" s="120"/>
      <c r="J27" s="125"/>
    </row>
    <row r="28" spans="1:10" x14ac:dyDescent="0.25">
      <c r="A28">
        <v>26</v>
      </c>
      <c r="B28" s="117"/>
      <c r="C28" s="127"/>
      <c r="D28" s="125"/>
      <c r="E28" s="304"/>
      <c r="F28" s="275"/>
      <c r="G28" s="275"/>
      <c r="H28" s="9"/>
      <c r="I28" s="120"/>
      <c r="J28" s="125"/>
    </row>
    <row r="29" spans="1:10" x14ac:dyDescent="0.25">
      <c r="A29">
        <v>27</v>
      </c>
      <c r="B29" s="350"/>
      <c r="C29" s="120"/>
      <c r="D29" s="125"/>
      <c r="E29" s="303"/>
      <c r="F29" s="51"/>
      <c r="G29" s="51"/>
      <c r="H29" s="117"/>
      <c r="I29" s="120"/>
      <c r="J29" s="125"/>
    </row>
    <row r="30" spans="1:10" x14ac:dyDescent="0.25">
      <c r="A30">
        <v>28</v>
      </c>
      <c r="B30" s="350"/>
      <c r="C30" s="127"/>
      <c r="D30" s="125"/>
      <c r="E30" s="304"/>
      <c r="F30" s="275"/>
      <c r="G30" s="275"/>
      <c r="H30" s="9"/>
      <c r="I30" s="120"/>
      <c r="J30" s="125"/>
    </row>
    <row r="31" spans="1:10" x14ac:dyDescent="0.25">
      <c r="A31">
        <v>29</v>
      </c>
      <c r="B31" s="117"/>
      <c r="C31" s="127"/>
      <c r="D31" s="125"/>
      <c r="E31" s="304"/>
      <c r="F31" s="275"/>
      <c r="G31" s="275"/>
      <c r="H31" s="9"/>
      <c r="I31" s="120"/>
      <c r="J31" s="125"/>
    </row>
    <row r="32" spans="1:10" x14ac:dyDescent="0.25">
      <c r="A32">
        <v>30</v>
      </c>
      <c r="B32" s="350"/>
      <c r="C32" s="120"/>
      <c r="D32" s="125"/>
      <c r="E32" s="303"/>
      <c r="F32" s="51"/>
      <c r="G32" s="51"/>
      <c r="H32" s="117"/>
      <c r="I32" s="120"/>
      <c r="J32" s="125"/>
    </row>
    <row r="33" spans="1:10" x14ac:dyDescent="0.25">
      <c r="A33">
        <v>31</v>
      </c>
      <c r="B33" s="350"/>
      <c r="C33" s="127"/>
      <c r="D33" s="125"/>
      <c r="E33" s="304"/>
      <c r="F33" s="275"/>
      <c r="G33" s="275"/>
      <c r="H33" s="9"/>
      <c r="I33" s="120"/>
      <c r="J33" s="125"/>
    </row>
    <row r="34" spans="1:10" x14ac:dyDescent="0.25">
      <c r="A34">
        <v>32</v>
      </c>
      <c r="B34" s="117"/>
      <c r="C34" s="127"/>
      <c r="D34" s="125"/>
      <c r="E34" s="304"/>
      <c r="F34" s="275"/>
      <c r="G34" s="275"/>
      <c r="H34" s="9"/>
      <c r="I34" s="120"/>
      <c r="J34" s="125"/>
    </row>
    <row r="35" spans="1:10" x14ac:dyDescent="0.25">
      <c r="A35">
        <v>33</v>
      </c>
      <c r="B35" s="350"/>
      <c r="C35" s="120"/>
      <c r="D35" s="125"/>
      <c r="E35" s="303"/>
      <c r="F35" s="51"/>
      <c r="G35" s="51"/>
      <c r="H35" s="117"/>
      <c r="I35" s="120"/>
      <c r="J35" s="125"/>
    </row>
    <row r="36" spans="1:10" x14ac:dyDescent="0.25">
      <c r="A36">
        <v>34</v>
      </c>
      <c r="B36" s="350"/>
      <c r="C36" s="127"/>
      <c r="D36" s="125"/>
      <c r="E36" s="304"/>
      <c r="F36" s="275"/>
      <c r="G36" s="275"/>
      <c r="H36" s="9"/>
      <c r="I36" s="120"/>
      <c r="J36" s="125"/>
    </row>
    <row r="37" spans="1:10" x14ac:dyDescent="0.25">
      <c r="A37">
        <v>35</v>
      </c>
      <c r="B37" s="117"/>
      <c r="C37" s="127"/>
      <c r="D37" s="125"/>
      <c r="E37" s="304"/>
      <c r="F37" s="275"/>
      <c r="G37" s="275"/>
      <c r="H37" s="9"/>
      <c r="I37" s="120"/>
      <c r="J37" s="125"/>
    </row>
    <row r="38" spans="1:10" x14ac:dyDescent="0.25">
      <c r="A38">
        <v>36</v>
      </c>
      <c r="B38" s="350"/>
      <c r="C38" s="120"/>
      <c r="D38" s="125"/>
      <c r="E38" s="303"/>
      <c r="F38" s="51"/>
      <c r="G38" s="51"/>
      <c r="H38" s="117"/>
      <c r="I38" s="120"/>
      <c r="J38" s="125"/>
    </row>
    <row r="39" spans="1:10" x14ac:dyDescent="0.25">
      <c r="A39">
        <v>37</v>
      </c>
      <c r="B39" s="350"/>
      <c r="C39" s="127"/>
      <c r="D39" s="125"/>
      <c r="E39" s="304"/>
      <c r="F39" s="275"/>
      <c r="G39" s="275"/>
      <c r="H39" s="9"/>
      <c r="I39" s="120"/>
      <c r="J39" s="125"/>
    </row>
    <row r="40" spans="1:10" x14ac:dyDescent="0.25">
      <c r="A40">
        <v>38</v>
      </c>
      <c r="C40" s="127"/>
      <c r="D40" s="125"/>
      <c r="E40" s="304"/>
      <c r="F40" s="275"/>
      <c r="G40" s="275"/>
      <c r="H40" s="9"/>
      <c r="I40" s="120"/>
      <c r="J40" s="125"/>
    </row>
    <row r="41" spans="1:10" x14ac:dyDescent="0.25">
      <c r="A41">
        <v>39</v>
      </c>
      <c r="C41" s="127"/>
      <c r="D41" s="125"/>
      <c r="E41" s="304"/>
      <c r="F41" s="275"/>
      <c r="G41" s="275"/>
      <c r="H41" s="9"/>
      <c r="I41" s="120"/>
      <c r="J41" s="125"/>
    </row>
    <row r="42" spans="1:10" x14ac:dyDescent="0.25">
      <c r="A42">
        <v>40</v>
      </c>
      <c r="C42" s="127"/>
      <c r="D42" s="125"/>
      <c r="E42" s="304"/>
      <c r="F42" s="275"/>
      <c r="G42" s="275"/>
      <c r="H42" s="9"/>
      <c r="I42" s="120"/>
      <c r="J42" s="125"/>
    </row>
    <row r="43" spans="1:10" x14ac:dyDescent="0.25">
      <c r="A43">
        <v>41</v>
      </c>
      <c r="C43" s="127"/>
      <c r="D43" s="125"/>
      <c r="E43" s="304"/>
      <c r="F43" s="275"/>
      <c r="G43" s="275"/>
      <c r="H43" s="9"/>
      <c r="I43" s="120"/>
      <c r="J43" s="125"/>
    </row>
    <row r="44" spans="1:10" x14ac:dyDescent="0.25">
      <c r="A44">
        <v>42</v>
      </c>
      <c r="C44" s="127"/>
      <c r="D44" s="125"/>
      <c r="E44" s="304"/>
      <c r="F44" s="275"/>
      <c r="G44" s="275"/>
      <c r="H44" s="9"/>
      <c r="I44" s="120"/>
      <c r="J44" s="125"/>
    </row>
    <row r="45" spans="1:10" x14ac:dyDescent="0.25">
      <c r="A45">
        <v>43</v>
      </c>
      <c r="C45" s="127"/>
      <c r="D45" s="125"/>
      <c r="E45" s="304"/>
      <c r="F45" s="275"/>
      <c r="G45" s="275"/>
      <c r="H45" s="9"/>
      <c r="I45" s="120"/>
      <c r="J45" s="125"/>
    </row>
    <row r="46" spans="1:10" x14ac:dyDescent="0.25">
      <c r="A46">
        <v>44</v>
      </c>
      <c r="C46" s="127"/>
      <c r="D46" s="125"/>
      <c r="E46" s="304"/>
      <c r="F46" s="275"/>
      <c r="G46" s="275"/>
      <c r="H46" s="9"/>
      <c r="I46" s="120"/>
      <c r="J46" s="125"/>
    </row>
    <row r="47" spans="1:10" x14ac:dyDescent="0.25">
      <c r="A47">
        <v>45</v>
      </c>
      <c r="C47" s="127"/>
      <c r="D47" s="125"/>
      <c r="E47" s="304"/>
      <c r="F47" s="275"/>
      <c r="G47" s="275"/>
      <c r="H47" s="9"/>
      <c r="I47" s="120"/>
      <c r="J47" s="125"/>
    </row>
    <row r="48" spans="1:10" x14ac:dyDescent="0.25">
      <c r="A48">
        <v>46</v>
      </c>
      <c r="C48" s="127"/>
      <c r="D48" s="125"/>
      <c r="E48" s="304"/>
      <c r="F48" s="275"/>
      <c r="G48" s="275"/>
      <c r="H48" s="9"/>
      <c r="I48" s="120"/>
      <c r="J48" s="125"/>
    </row>
    <row r="49" spans="1:10" x14ac:dyDescent="0.25">
      <c r="A49">
        <v>47</v>
      </c>
      <c r="C49" s="127"/>
      <c r="D49" s="125"/>
      <c r="E49" s="304"/>
      <c r="F49" s="275"/>
      <c r="G49" s="275"/>
      <c r="H49" s="9"/>
      <c r="I49" s="120"/>
      <c r="J49" s="125"/>
    </row>
    <row r="50" spans="1:10" x14ac:dyDescent="0.25">
      <c r="A50">
        <v>48</v>
      </c>
      <c r="C50" s="127"/>
      <c r="D50" s="125"/>
      <c r="E50" s="304"/>
      <c r="F50" s="275"/>
      <c r="G50" s="275"/>
      <c r="H50" s="9"/>
      <c r="I50" s="120"/>
      <c r="J50" s="125"/>
    </row>
    <row r="51" spans="1:10" x14ac:dyDescent="0.25">
      <c r="A51">
        <v>49</v>
      </c>
      <c r="C51" s="127"/>
      <c r="D51" s="125"/>
      <c r="E51" s="304"/>
      <c r="F51" s="275"/>
      <c r="G51" s="275"/>
      <c r="H51" s="9"/>
      <c r="I51" s="120"/>
      <c r="J51" s="125"/>
    </row>
    <row r="52" spans="1:10" x14ac:dyDescent="0.25">
      <c r="A52">
        <v>50</v>
      </c>
      <c r="C52" s="127"/>
      <c r="D52" s="125"/>
      <c r="E52" s="304"/>
      <c r="F52" s="275"/>
      <c r="G52" s="275"/>
      <c r="H52" s="9"/>
      <c r="I52" s="120"/>
      <c r="J52" s="125"/>
    </row>
    <row r="53" spans="1:10" x14ac:dyDescent="0.25">
      <c r="A53">
        <v>51</v>
      </c>
      <c r="C53" s="127"/>
      <c r="D53" s="125"/>
      <c r="E53" s="304"/>
      <c r="F53" s="275"/>
      <c r="G53" s="275"/>
      <c r="H53" s="9"/>
      <c r="I53" s="120"/>
      <c r="J53" s="125"/>
    </row>
    <row r="54" spans="1:10" x14ac:dyDescent="0.25">
      <c r="A54">
        <v>52</v>
      </c>
      <c r="C54" s="127"/>
      <c r="D54" s="125"/>
      <c r="E54" s="304"/>
      <c r="F54" s="275"/>
      <c r="G54" s="275"/>
      <c r="H54" s="9"/>
      <c r="I54" s="120"/>
      <c r="J54" s="125"/>
    </row>
    <row r="55" spans="1:10" x14ac:dyDescent="0.25">
      <c r="A55">
        <v>53</v>
      </c>
      <c r="C55" s="127"/>
      <c r="D55" s="125"/>
      <c r="E55" s="304"/>
      <c r="F55" s="275"/>
      <c r="G55" s="275"/>
      <c r="H55" s="9"/>
      <c r="I55" s="120"/>
      <c r="J55" s="125"/>
    </row>
    <row r="56" spans="1:10" x14ac:dyDescent="0.25">
      <c r="A56">
        <v>54</v>
      </c>
      <c r="C56" s="127"/>
      <c r="D56" s="125"/>
      <c r="E56" s="304"/>
      <c r="F56" s="275"/>
      <c r="G56" s="275"/>
      <c r="H56" s="9"/>
      <c r="I56" s="120"/>
      <c r="J56" s="125"/>
    </row>
    <row r="57" spans="1:10" x14ac:dyDescent="0.25">
      <c r="A57">
        <v>55</v>
      </c>
      <c r="C57" s="127"/>
      <c r="D57" s="125"/>
      <c r="E57" s="304"/>
      <c r="F57" s="275"/>
      <c r="G57" s="275"/>
      <c r="H57" s="9"/>
      <c r="I57" s="120"/>
      <c r="J57" s="125"/>
    </row>
    <row r="58" spans="1:10" x14ac:dyDescent="0.25">
      <c r="A58">
        <v>56</v>
      </c>
      <c r="C58" s="127"/>
      <c r="D58" s="125"/>
      <c r="E58" s="304"/>
      <c r="F58" s="275"/>
      <c r="G58" s="275"/>
      <c r="H58" s="9"/>
      <c r="I58" s="120"/>
      <c r="J58" s="125"/>
    </row>
    <row r="59" spans="1:10" x14ac:dyDescent="0.25">
      <c r="A59">
        <v>57</v>
      </c>
      <c r="C59" s="127"/>
      <c r="D59" s="125"/>
      <c r="E59" s="304"/>
      <c r="F59" s="275"/>
      <c r="G59" s="275"/>
      <c r="H59" s="9"/>
      <c r="I59" s="120"/>
      <c r="J59" s="125"/>
    </row>
    <row r="60" spans="1:10" x14ac:dyDescent="0.25">
      <c r="A60">
        <v>58</v>
      </c>
      <c r="C60" s="127"/>
      <c r="D60" s="125"/>
      <c r="E60" s="304"/>
      <c r="F60" s="275"/>
      <c r="G60" s="275"/>
      <c r="H60" s="9"/>
      <c r="I60" s="120"/>
      <c r="J60" s="125"/>
    </row>
    <row r="61" spans="1:10" x14ac:dyDescent="0.25">
      <c r="A61">
        <v>59</v>
      </c>
      <c r="C61" s="127"/>
      <c r="D61" s="125"/>
      <c r="E61" s="304"/>
      <c r="F61" s="275"/>
      <c r="G61" s="275"/>
      <c r="H61" s="9"/>
      <c r="I61" s="120"/>
      <c r="J61" s="125"/>
    </row>
    <row r="62" spans="1:10" x14ac:dyDescent="0.25">
      <c r="A62">
        <v>60</v>
      </c>
      <c r="C62" s="127"/>
      <c r="D62" s="125"/>
      <c r="E62" s="304"/>
      <c r="F62" s="275"/>
      <c r="G62" s="275"/>
      <c r="H62" s="9"/>
      <c r="I62" s="120"/>
      <c r="J62" s="125"/>
    </row>
    <row r="63" spans="1:10" x14ac:dyDescent="0.25">
      <c r="A63">
        <v>61</v>
      </c>
      <c r="C63" s="127"/>
      <c r="D63" s="125"/>
      <c r="E63" s="304"/>
      <c r="F63" s="275"/>
      <c r="G63" s="275"/>
      <c r="H63" s="9"/>
      <c r="I63" s="120"/>
      <c r="J63" s="125"/>
    </row>
    <row r="64" spans="1:10" x14ac:dyDescent="0.25">
      <c r="A64">
        <v>62</v>
      </c>
      <c r="C64" s="127"/>
      <c r="D64" s="125"/>
      <c r="E64" s="304"/>
      <c r="F64" s="275"/>
      <c r="G64" s="275"/>
      <c r="H64" s="9"/>
      <c r="I64" s="120"/>
      <c r="J64" s="125"/>
    </row>
    <row r="65" spans="1:10" x14ac:dyDescent="0.25">
      <c r="A65">
        <v>63</v>
      </c>
      <c r="C65" s="127"/>
      <c r="D65" s="125"/>
      <c r="E65" s="304"/>
      <c r="F65" s="275"/>
      <c r="G65" s="275"/>
      <c r="H65" s="9"/>
      <c r="I65" s="120"/>
      <c r="J65" s="125"/>
    </row>
    <row r="66" spans="1:10" x14ac:dyDescent="0.25">
      <c r="A66">
        <v>64</v>
      </c>
      <c r="C66" s="127"/>
      <c r="D66" s="125"/>
      <c r="E66" s="304"/>
      <c r="F66" s="275"/>
      <c r="G66" s="275"/>
      <c r="H66" s="9"/>
      <c r="I66" s="120"/>
      <c r="J66" s="125"/>
    </row>
    <row r="67" spans="1:10" x14ac:dyDescent="0.25">
      <c r="A67">
        <v>65</v>
      </c>
      <c r="C67" s="127"/>
      <c r="D67" s="125"/>
      <c r="E67" s="304"/>
      <c r="F67" s="275"/>
      <c r="G67" s="275"/>
      <c r="H67" s="9"/>
      <c r="I67" s="120"/>
      <c r="J67" s="125"/>
    </row>
    <row r="68" spans="1:10" x14ac:dyDescent="0.25">
      <c r="A68">
        <v>66</v>
      </c>
      <c r="C68" s="127"/>
      <c r="D68" s="125"/>
      <c r="E68" s="304"/>
      <c r="F68" s="275"/>
      <c r="G68" s="275"/>
      <c r="H68" s="9"/>
      <c r="I68" s="120"/>
      <c r="J68" s="125"/>
    </row>
    <row r="69" spans="1:10" x14ac:dyDescent="0.25">
      <c r="A69">
        <v>67</v>
      </c>
      <c r="C69" s="127"/>
      <c r="D69" s="125"/>
      <c r="E69" s="304"/>
      <c r="F69" s="275"/>
      <c r="G69" s="275"/>
      <c r="H69" s="9"/>
      <c r="I69" s="120"/>
      <c r="J69" s="125"/>
    </row>
    <row r="70" spans="1:10" x14ac:dyDescent="0.25">
      <c r="A70">
        <v>68</v>
      </c>
      <c r="C70" s="127"/>
      <c r="D70" s="125"/>
      <c r="E70" s="304"/>
      <c r="F70" s="275"/>
      <c r="G70" s="275"/>
      <c r="H70" s="9"/>
      <c r="I70" s="120"/>
      <c r="J70" s="125"/>
    </row>
    <row r="71" spans="1:10" x14ac:dyDescent="0.25">
      <c r="A71">
        <v>69</v>
      </c>
      <c r="C71" s="127"/>
      <c r="D71" s="125"/>
      <c r="E71" s="304"/>
      <c r="F71" s="275"/>
      <c r="G71" s="275"/>
      <c r="H71" s="9"/>
      <c r="I71" s="120"/>
      <c r="J71" s="125"/>
    </row>
    <row r="72" spans="1:10" x14ac:dyDescent="0.25">
      <c r="A72">
        <v>70</v>
      </c>
      <c r="C72" s="127"/>
      <c r="D72" s="125"/>
      <c r="E72" s="304"/>
      <c r="F72" s="275"/>
      <c r="G72" s="275"/>
      <c r="H72" s="9"/>
      <c r="I72" s="120"/>
      <c r="J72" s="125"/>
    </row>
    <row r="73" spans="1:10" x14ac:dyDescent="0.25">
      <c r="A73">
        <v>71</v>
      </c>
      <c r="C73" s="127"/>
      <c r="D73" s="125"/>
      <c r="E73" s="304"/>
      <c r="F73" s="275"/>
      <c r="G73" s="275"/>
      <c r="H73" s="9"/>
      <c r="I73" s="120"/>
      <c r="J73" s="125"/>
    </row>
    <row r="74" spans="1:10" x14ac:dyDescent="0.25">
      <c r="A74">
        <v>72</v>
      </c>
      <c r="C74" s="127"/>
      <c r="D74" s="125"/>
      <c r="E74" s="304"/>
      <c r="F74" s="275"/>
      <c r="G74" s="275"/>
      <c r="H74" s="9"/>
      <c r="I74" s="120"/>
      <c r="J74" s="125"/>
    </row>
    <row r="75" spans="1:10" ht="15.75" thickBot="1" x14ac:dyDescent="0.3">
      <c r="A75">
        <v>73</v>
      </c>
      <c r="C75" s="324"/>
      <c r="D75" s="347"/>
      <c r="E75" s="303"/>
      <c r="F75" s="51"/>
      <c r="G75" s="51"/>
      <c r="H75" s="117"/>
      <c r="I75" s="324"/>
      <c r="J75" s="347"/>
    </row>
  </sheetData>
  <sortState xmlns:xlrd2="http://schemas.microsoft.com/office/spreadsheetml/2017/richdata2" ref="B15:B77">
    <sortCondition ref="B15:B77"/>
  </sortState>
  <mergeCells count="2">
    <mergeCell ref="E10:F10"/>
    <mergeCell ref="C10:D1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O32"/>
  <sheetViews>
    <sheetView topLeftCell="A11" workbookViewId="0">
      <selection activeCell="K34" sqref="K34"/>
    </sheetView>
  </sheetViews>
  <sheetFormatPr baseColWidth="10" defaultColWidth="11.42578125" defaultRowHeight="15" x14ac:dyDescent="0.25"/>
  <cols>
    <col min="5" max="5" width="18.7109375" customWidth="1"/>
    <col min="11" max="11" width="36.5703125" customWidth="1"/>
  </cols>
  <sheetData>
    <row r="1" spans="1:15" ht="25.9" customHeight="1" x14ac:dyDescent="0.25">
      <c r="A1" s="443" t="s">
        <v>249</v>
      </c>
      <c r="B1" s="443"/>
      <c r="C1" s="443"/>
      <c r="D1" s="443"/>
      <c r="E1" s="443"/>
      <c r="F1" s="443"/>
      <c r="G1" s="443"/>
      <c r="H1" s="443"/>
      <c r="I1" s="443"/>
      <c r="J1" s="443"/>
      <c r="K1" s="443"/>
      <c r="L1" s="443"/>
      <c r="M1" s="443"/>
      <c r="N1" s="443"/>
      <c r="O1" s="443"/>
    </row>
    <row r="2" spans="1:15" x14ac:dyDescent="0.25">
      <c r="G2" s="72" t="s">
        <v>250</v>
      </c>
    </row>
    <row r="5" spans="1:15" ht="25.9" customHeight="1" x14ac:dyDescent="0.25">
      <c r="A5" s="443" t="s">
        <v>251</v>
      </c>
      <c r="B5" s="443"/>
      <c r="C5" s="443"/>
      <c r="D5" s="443"/>
      <c r="E5" s="443"/>
      <c r="F5" s="443"/>
      <c r="G5" s="443"/>
      <c r="H5" s="443"/>
      <c r="I5" s="443"/>
      <c r="J5" s="443"/>
      <c r="K5" s="443"/>
      <c r="L5" s="443"/>
      <c r="M5" s="443"/>
      <c r="N5" s="443"/>
      <c r="O5" s="443"/>
    </row>
    <row r="6" spans="1:15" x14ac:dyDescent="0.25">
      <c r="K6" t="s">
        <v>252</v>
      </c>
    </row>
    <row r="7" spans="1:15" ht="85.15" customHeight="1" x14ac:dyDescent="0.25">
      <c r="A7" s="456" t="s">
        <v>253</v>
      </c>
      <c r="B7" s="456"/>
      <c r="C7" s="456"/>
      <c r="D7" s="456"/>
      <c r="E7" s="456"/>
      <c r="F7" s="452"/>
      <c r="G7" s="453"/>
      <c r="H7" s="453"/>
      <c r="I7" s="453"/>
      <c r="J7" s="12"/>
      <c r="K7" s="13"/>
    </row>
    <row r="8" spans="1:15" ht="64.150000000000006" customHeight="1" x14ac:dyDescent="0.25">
      <c r="A8" s="457" t="s">
        <v>254</v>
      </c>
      <c r="B8" s="457"/>
      <c r="C8" s="457"/>
      <c r="D8" s="457"/>
      <c r="E8" s="457"/>
      <c r="F8" s="452"/>
      <c r="G8" s="453"/>
      <c r="H8" s="453"/>
      <c r="I8" s="453"/>
      <c r="J8" s="453"/>
      <c r="K8" s="13"/>
    </row>
    <row r="12" spans="1:15" ht="25.9" customHeight="1" x14ac:dyDescent="0.25">
      <c r="A12" s="443" t="s">
        <v>255</v>
      </c>
      <c r="B12" s="443"/>
      <c r="C12" s="443"/>
      <c r="D12" s="443"/>
      <c r="E12" s="443"/>
      <c r="F12" s="443"/>
      <c r="G12" s="443"/>
      <c r="H12" s="443"/>
      <c r="I12" s="443"/>
      <c r="J12" s="443"/>
      <c r="K12" s="443"/>
      <c r="L12" s="443"/>
      <c r="M12" s="443"/>
      <c r="N12" s="443"/>
      <c r="O12" s="443"/>
    </row>
    <row r="13" spans="1:15" ht="14.65" customHeight="1" x14ac:dyDescent="0.25">
      <c r="A13" s="449" t="s">
        <v>256</v>
      </c>
      <c r="B13" s="450"/>
      <c r="C13" s="450"/>
      <c r="D13" s="450"/>
      <c r="E13" s="450"/>
      <c r="F13" s="451"/>
      <c r="G13" s="451"/>
      <c r="H13" s="451"/>
      <c r="I13" s="451"/>
      <c r="J13" s="451"/>
      <c r="K13" s="13"/>
    </row>
    <row r="14" spans="1:15" ht="14.65" customHeight="1" x14ac:dyDescent="0.25">
      <c r="A14" s="449" t="s">
        <v>257</v>
      </c>
      <c r="B14" s="450"/>
      <c r="C14" s="450"/>
      <c r="D14" s="450"/>
      <c r="E14" s="450"/>
      <c r="F14" s="12"/>
      <c r="G14" s="12"/>
      <c r="H14" s="12"/>
      <c r="I14" s="12"/>
      <c r="J14" s="12"/>
      <c r="K14" s="13"/>
    </row>
    <row r="15" spans="1:15" ht="40.15" customHeight="1" x14ac:dyDescent="0.25">
      <c r="A15" s="449" t="s">
        <v>258</v>
      </c>
      <c r="B15" s="450"/>
      <c r="C15" s="450"/>
      <c r="D15" s="450"/>
      <c r="E15" s="450"/>
      <c r="F15" s="452"/>
      <c r="G15" s="453"/>
      <c r="H15" s="453"/>
      <c r="I15" s="453"/>
      <c r="J15" s="453"/>
      <c r="K15" s="13"/>
    </row>
    <row r="16" spans="1:15" ht="72" customHeight="1" x14ac:dyDescent="0.25">
      <c r="A16" s="454" t="s">
        <v>259</v>
      </c>
      <c r="B16" s="455"/>
      <c r="C16" s="455"/>
      <c r="D16" s="455"/>
      <c r="E16" s="455"/>
      <c r="F16" s="447"/>
      <c r="G16" s="448"/>
      <c r="H16" s="448"/>
      <c r="I16" s="448"/>
      <c r="J16" s="448"/>
      <c r="K16" s="14"/>
    </row>
    <row r="17" spans="1:15" x14ac:dyDescent="0.25">
      <c r="A17" s="155"/>
    </row>
    <row r="20" spans="1:15" ht="25.9" customHeight="1" x14ac:dyDescent="0.25">
      <c r="A20" s="443" t="s">
        <v>260</v>
      </c>
      <c r="B20" s="443"/>
      <c r="C20" s="443"/>
      <c r="D20" s="443"/>
      <c r="E20" s="443"/>
      <c r="F20" s="443"/>
      <c r="G20" s="443"/>
      <c r="H20" s="443"/>
      <c r="I20" s="443"/>
      <c r="J20" s="443"/>
      <c r="K20" s="443"/>
      <c r="L20" s="443"/>
      <c r="M20" s="443"/>
      <c r="N20" s="443"/>
      <c r="O20" s="443"/>
    </row>
    <row r="21" spans="1:15" ht="14.65" customHeight="1" x14ac:dyDescent="0.25">
      <c r="A21" s="449" t="s">
        <v>256</v>
      </c>
      <c r="B21" s="450"/>
      <c r="C21" s="450"/>
      <c r="D21" s="450"/>
      <c r="E21" s="450"/>
      <c r="F21" s="451"/>
      <c r="G21" s="451"/>
      <c r="H21" s="451"/>
      <c r="I21" s="451"/>
      <c r="J21" s="451"/>
      <c r="K21" s="13"/>
    </row>
    <row r="22" spans="1:15" ht="14.65" customHeight="1" x14ac:dyDescent="0.25">
      <c r="A22" s="449" t="s">
        <v>257</v>
      </c>
      <c r="B22" s="450"/>
      <c r="C22" s="450"/>
      <c r="D22" s="450"/>
      <c r="E22" s="450"/>
      <c r="F22" s="12"/>
      <c r="G22" s="12"/>
      <c r="H22" s="12"/>
      <c r="I22" s="12"/>
      <c r="J22" s="12"/>
      <c r="K22" s="13"/>
    </row>
    <row r="23" spans="1:15" ht="40.15" customHeight="1" x14ac:dyDescent="0.25">
      <c r="A23" s="449" t="s">
        <v>258</v>
      </c>
      <c r="B23" s="450"/>
      <c r="C23" s="450"/>
      <c r="D23" s="450"/>
      <c r="E23" s="450"/>
      <c r="F23" s="458"/>
      <c r="G23" s="459"/>
      <c r="H23" s="459"/>
      <c r="I23" s="459"/>
      <c r="J23" s="459"/>
      <c r="K23" s="13"/>
    </row>
    <row r="24" spans="1:15" ht="72" customHeight="1" x14ac:dyDescent="0.25">
      <c r="A24" s="449" t="s">
        <v>259</v>
      </c>
      <c r="B24" s="450"/>
      <c r="C24" s="450"/>
      <c r="D24" s="450"/>
      <c r="E24" s="450"/>
      <c r="F24" s="458"/>
      <c r="G24" s="459"/>
      <c r="H24" s="459"/>
      <c r="I24" s="459"/>
      <c r="J24" s="459"/>
      <c r="K24" s="13"/>
    </row>
    <row r="28" spans="1:15" ht="18.75" x14ac:dyDescent="0.25">
      <c r="A28" s="443" t="s">
        <v>261</v>
      </c>
      <c r="B28" s="443"/>
      <c r="C28" s="443"/>
      <c r="D28" s="443"/>
      <c r="E28" s="443"/>
      <c r="F28" s="443"/>
      <c r="G28" s="443"/>
      <c r="H28" s="443"/>
      <c r="I28" s="443"/>
      <c r="J28" s="443"/>
      <c r="K28" s="443"/>
      <c r="L28" s="443"/>
      <c r="M28" s="443"/>
      <c r="N28" s="443"/>
      <c r="O28" s="443"/>
    </row>
    <row r="29" spans="1:15" x14ac:dyDescent="0.25">
      <c r="A29" s="449" t="s">
        <v>256</v>
      </c>
      <c r="B29" s="450"/>
      <c r="C29" s="450"/>
      <c r="D29" s="450"/>
      <c r="E29" s="450"/>
      <c r="F29" s="451"/>
      <c r="G29" s="451"/>
      <c r="H29" s="451"/>
      <c r="I29" s="451"/>
      <c r="J29" s="451"/>
      <c r="K29" s="13"/>
    </row>
    <row r="30" spans="1:15" x14ac:dyDescent="0.25">
      <c r="A30" s="449" t="s">
        <v>257</v>
      </c>
      <c r="B30" s="450"/>
      <c r="C30" s="450"/>
      <c r="D30" s="450"/>
      <c r="E30" s="450"/>
      <c r="F30" s="12"/>
      <c r="G30" s="12"/>
      <c r="H30" s="12"/>
      <c r="I30" s="12"/>
      <c r="J30" s="12"/>
      <c r="K30" s="13"/>
    </row>
    <row r="31" spans="1:15" x14ac:dyDescent="0.25">
      <c r="A31" s="449" t="s">
        <v>258</v>
      </c>
      <c r="B31" s="450"/>
      <c r="C31" s="450"/>
      <c r="D31" s="450"/>
      <c r="E31" s="450"/>
      <c r="F31" s="458"/>
      <c r="G31" s="459"/>
      <c r="H31" s="459"/>
      <c r="I31" s="459"/>
      <c r="J31" s="459"/>
      <c r="K31" s="13"/>
    </row>
    <row r="32" spans="1:15" x14ac:dyDescent="0.25">
      <c r="A32" s="449" t="s">
        <v>259</v>
      </c>
      <c r="B32" s="450"/>
      <c r="C32" s="450"/>
      <c r="D32" s="450"/>
      <c r="E32" s="450"/>
      <c r="F32" s="458"/>
      <c r="G32" s="459"/>
      <c r="H32" s="459"/>
      <c r="I32" s="459"/>
      <c r="J32" s="459"/>
      <c r="K32" s="13"/>
    </row>
  </sheetData>
  <mergeCells count="30">
    <mergeCell ref="A31:E31"/>
    <mergeCell ref="F31:J31"/>
    <mergeCell ref="A32:E32"/>
    <mergeCell ref="F32:J32"/>
    <mergeCell ref="A12:O12"/>
    <mergeCell ref="A28:O28"/>
    <mergeCell ref="A29:E29"/>
    <mergeCell ref="F29:J29"/>
    <mergeCell ref="A30:E30"/>
    <mergeCell ref="A24:E24"/>
    <mergeCell ref="F24:J24"/>
    <mergeCell ref="A22:E22"/>
    <mergeCell ref="A23:E23"/>
    <mergeCell ref="F23:J23"/>
    <mergeCell ref="A1:O1"/>
    <mergeCell ref="F16:J16"/>
    <mergeCell ref="A20:O20"/>
    <mergeCell ref="A21:E21"/>
    <mergeCell ref="F21:J21"/>
    <mergeCell ref="A13:E13"/>
    <mergeCell ref="F13:J13"/>
    <mergeCell ref="A14:E14"/>
    <mergeCell ref="A15:E15"/>
    <mergeCell ref="F15:J15"/>
    <mergeCell ref="A16:E16"/>
    <mergeCell ref="A5:O5"/>
    <mergeCell ref="A7:E7"/>
    <mergeCell ref="F7:I7"/>
    <mergeCell ref="A8:E8"/>
    <mergeCell ref="F8:J8"/>
  </mergeCells>
  <pageMargins left="0.7" right="0.7" top="0.75" bottom="0.75" header="0.3" footer="0.3"/>
  <pageSetup paperSize="8" scale="93"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R106"/>
  <sheetViews>
    <sheetView topLeftCell="A31" zoomScale="120" zoomScaleNormal="120" workbookViewId="0">
      <selection activeCell="F67" sqref="F67"/>
    </sheetView>
  </sheetViews>
  <sheetFormatPr baseColWidth="10" defaultColWidth="11.42578125" defaultRowHeight="15" x14ac:dyDescent="0.25"/>
  <cols>
    <col min="2" max="2" width="36.28515625" customWidth="1"/>
  </cols>
  <sheetData>
    <row r="1" spans="1:18" s="112" customFormat="1" ht="25.9" customHeight="1" x14ac:dyDescent="0.25">
      <c r="A1" s="443" t="s">
        <v>262</v>
      </c>
      <c r="B1" s="443"/>
      <c r="C1" s="443"/>
      <c r="D1" s="443"/>
      <c r="E1" s="443"/>
      <c r="F1" s="443"/>
      <c r="G1" s="443"/>
      <c r="H1" s="443"/>
      <c r="I1" s="443"/>
      <c r="J1" s="443"/>
      <c r="K1" s="443"/>
      <c r="L1" s="443"/>
      <c r="M1" s="443"/>
      <c r="N1" s="443"/>
      <c r="O1" s="443"/>
      <c r="P1" s="443"/>
      <c r="Q1" s="443"/>
      <c r="R1" s="443"/>
    </row>
    <row r="2" spans="1:18" ht="18.75" x14ac:dyDescent="0.25">
      <c r="B2" s="100" t="s">
        <v>18</v>
      </c>
      <c r="J2" s="72" t="s">
        <v>263</v>
      </c>
    </row>
    <row r="5" spans="1:18" ht="25.9" customHeight="1" x14ac:dyDescent="0.25">
      <c r="A5" s="460" t="s">
        <v>264</v>
      </c>
      <c r="B5" s="460"/>
      <c r="C5" s="460"/>
      <c r="D5" s="460"/>
      <c r="E5" s="460"/>
      <c r="F5" s="460"/>
      <c r="G5" s="460"/>
      <c r="H5" s="460"/>
      <c r="I5" s="460"/>
      <c r="J5" s="460"/>
      <c r="K5" s="460"/>
      <c r="L5" s="460"/>
      <c r="M5" s="460"/>
      <c r="N5" s="460"/>
      <c r="O5" s="460"/>
      <c r="P5" s="460"/>
      <c r="Q5" s="460"/>
      <c r="R5" s="460"/>
    </row>
    <row r="8" spans="1:18" ht="15.75" x14ac:dyDescent="0.25">
      <c r="B8" s="3" t="s">
        <v>265</v>
      </c>
      <c r="C8" s="6"/>
      <c r="D8" s="6"/>
      <c r="E8" s="6"/>
      <c r="F8" s="6"/>
      <c r="G8" s="6"/>
      <c r="H8" s="6"/>
      <c r="I8" s="6"/>
      <c r="J8" s="6"/>
    </row>
    <row r="9" spans="1:18" x14ac:dyDescent="0.25">
      <c r="B9" s="1"/>
      <c r="C9" s="1"/>
      <c r="D9" s="1"/>
      <c r="E9" s="1"/>
      <c r="F9" s="1"/>
      <c r="G9" s="1"/>
      <c r="H9" s="1"/>
      <c r="I9" s="1"/>
      <c r="J9" s="1"/>
    </row>
    <row r="10" spans="1:18" ht="33.75" x14ac:dyDescent="0.25">
      <c r="B10" s="101" t="s">
        <v>266</v>
      </c>
      <c r="C10" s="52" t="s">
        <v>267</v>
      </c>
      <c r="D10" s="52" t="s">
        <v>268</v>
      </c>
      <c r="E10" s="52" t="s">
        <v>269</v>
      </c>
      <c r="F10" s="52" t="s">
        <v>270</v>
      </c>
      <c r="G10" s="52" t="s">
        <v>271</v>
      </c>
      <c r="H10" s="52" t="s">
        <v>269</v>
      </c>
      <c r="I10" s="52" t="s">
        <v>270</v>
      </c>
      <c r="J10" s="52" t="s">
        <v>271</v>
      </c>
    </row>
    <row r="11" spans="1:18" x14ac:dyDescent="0.25">
      <c r="B11" s="102" t="s">
        <v>272</v>
      </c>
      <c r="C11" s="103"/>
      <c r="D11" s="103"/>
      <c r="E11" s="103"/>
      <c r="F11" s="103"/>
      <c r="G11" s="103"/>
      <c r="H11" s="103"/>
      <c r="I11" s="103"/>
      <c r="J11" s="103"/>
    </row>
    <row r="12" spans="1:18" x14ac:dyDescent="0.25">
      <c r="B12" s="104" t="s">
        <v>273</v>
      </c>
      <c r="C12" s="105"/>
      <c r="D12" s="105"/>
      <c r="E12" s="186"/>
      <c r="F12" s="186"/>
      <c r="G12" s="186"/>
      <c r="H12" s="106">
        <v>9.85</v>
      </c>
      <c r="I12" s="106">
        <v>9.5</v>
      </c>
      <c r="J12" s="106">
        <v>10.199999999999999</v>
      </c>
    </row>
    <row r="13" spans="1:18" x14ac:dyDescent="0.25">
      <c r="B13" s="104" t="s">
        <v>274</v>
      </c>
      <c r="C13" s="105"/>
      <c r="D13" s="105"/>
      <c r="E13" s="186"/>
      <c r="F13" s="186"/>
      <c r="G13" s="186"/>
      <c r="H13" s="106">
        <v>9.8000000000000007</v>
      </c>
      <c r="I13" s="106">
        <v>9.1</v>
      </c>
      <c r="J13" s="106">
        <v>10.9</v>
      </c>
    </row>
    <row r="14" spans="1:18" x14ac:dyDescent="0.25">
      <c r="B14" s="104" t="s">
        <v>275</v>
      </c>
      <c r="C14" s="105"/>
      <c r="D14" s="105"/>
      <c r="E14" s="186"/>
      <c r="F14" s="186"/>
      <c r="G14" s="186"/>
      <c r="H14" s="106">
        <v>8.5500000000000007</v>
      </c>
      <c r="I14" s="106">
        <v>7.6</v>
      </c>
      <c r="J14" s="106">
        <v>9.4</v>
      </c>
    </row>
    <row r="15" spans="1:18" x14ac:dyDescent="0.25">
      <c r="B15" s="104" t="s">
        <v>276</v>
      </c>
      <c r="C15" s="105"/>
      <c r="D15" s="105"/>
      <c r="E15" s="186"/>
      <c r="F15" s="186"/>
      <c r="G15" s="186"/>
      <c r="H15" s="106">
        <v>9.0500000000000007</v>
      </c>
      <c r="I15" s="106">
        <v>8.6999999999999993</v>
      </c>
      <c r="J15" s="106">
        <v>9.6999999999999993</v>
      </c>
    </row>
    <row r="16" spans="1:18" x14ac:dyDescent="0.25">
      <c r="B16" s="104" t="s">
        <v>277</v>
      </c>
      <c r="C16" s="105"/>
      <c r="D16" s="105"/>
      <c r="E16" s="186"/>
      <c r="F16" s="186"/>
      <c r="G16" s="186"/>
      <c r="H16" s="106">
        <v>10.199999999999999</v>
      </c>
      <c r="I16" s="106">
        <v>9.8000000000000007</v>
      </c>
      <c r="J16" s="106">
        <v>10.1</v>
      </c>
    </row>
    <row r="17" spans="2:10" x14ac:dyDescent="0.25">
      <c r="B17" s="104" t="s">
        <v>278</v>
      </c>
      <c r="C17" s="105"/>
      <c r="D17" s="105"/>
      <c r="E17" s="186"/>
      <c r="F17" s="186"/>
      <c r="G17" s="186"/>
      <c r="H17" s="106">
        <v>7.35</v>
      </c>
      <c r="I17" s="106">
        <v>6.9</v>
      </c>
      <c r="J17" s="106">
        <v>7.9</v>
      </c>
    </row>
    <row r="18" spans="2:10" x14ac:dyDescent="0.25">
      <c r="B18" s="104" t="s">
        <v>279</v>
      </c>
      <c r="C18" s="105"/>
      <c r="D18" s="105"/>
      <c r="E18" s="186"/>
      <c r="F18" s="186"/>
      <c r="G18" s="186"/>
      <c r="H18" s="106">
        <v>14.6</v>
      </c>
      <c r="I18" s="106">
        <v>13.5</v>
      </c>
      <c r="J18" s="106">
        <v>16.2</v>
      </c>
    </row>
    <row r="19" spans="2:10" x14ac:dyDescent="0.25">
      <c r="B19" s="107" t="s">
        <v>280</v>
      </c>
      <c r="C19" s="105"/>
      <c r="D19" s="105"/>
      <c r="E19" s="186"/>
      <c r="F19" s="186"/>
      <c r="G19" s="186"/>
      <c r="H19" s="106"/>
      <c r="I19" s="106"/>
      <c r="J19" s="106"/>
    </row>
    <row r="20" spans="2:10" x14ac:dyDescent="0.25">
      <c r="B20" s="108" t="s">
        <v>281</v>
      </c>
      <c r="C20" s="109"/>
      <c r="D20" s="109"/>
      <c r="E20" s="109"/>
      <c r="F20" s="109"/>
      <c r="G20" s="109"/>
      <c r="H20" s="110"/>
      <c r="I20" s="110"/>
      <c r="J20" s="110"/>
    </row>
    <row r="21" spans="2:10" x14ac:dyDescent="0.25">
      <c r="B21" s="111" t="s">
        <v>282</v>
      </c>
      <c r="C21" s="105"/>
      <c r="D21" s="105"/>
      <c r="E21" s="186"/>
      <c r="F21" s="186"/>
      <c r="G21" s="186"/>
      <c r="H21" s="106">
        <v>17.100000000000001</v>
      </c>
      <c r="I21" s="106">
        <v>16.100000000000001</v>
      </c>
      <c r="J21" s="106">
        <v>18.3</v>
      </c>
    </row>
    <row r="22" spans="2:10" x14ac:dyDescent="0.25">
      <c r="B22" s="104" t="s">
        <v>283</v>
      </c>
      <c r="C22" s="105"/>
      <c r="D22" s="105"/>
      <c r="E22" s="186"/>
      <c r="F22" s="186"/>
      <c r="G22" s="186"/>
      <c r="H22" s="106">
        <v>9.9</v>
      </c>
      <c r="I22" s="106">
        <v>9.1999999999999993</v>
      </c>
      <c r="J22" s="106">
        <v>10.6</v>
      </c>
    </row>
    <row r="23" spans="2:10" x14ac:dyDescent="0.25">
      <c r="B23" s="104" t="s">
        <v>284</v>
      </c>
      <c r="C23" s="105"/>
      <c r="D23" s="105"/>
      <c r="E23" s="186"/>
      <c r="F23" s="186"/>
      <c r="G23" s="186"/>
      <c r="H23" s="106">
        <v>12.55</v>
      </c>
      <c r="I23" s="106">
        <v>12.2</v>
      </c>
      <c r="J23" s="106">
        <v>13.2</v>
      </c>
    </row>
    <row r="24" spans="2:10" x14ac:dyDescent="0.25">
      <c r="B24" s="104" t="s">
        <v>285</v>
      </c>
      <c r="C24" s="105"/>
      <c r="D24" s="105"/>
      <c r="E24" s="186"/>
      <c r="F24" s="186"/>
      <c r="G24" s="186"/>
      <c r="H24" s="106">
        <v>15.3</v>
      </c>
      <c r="I24" s="106">
        <v>13.6</v>
      </c>
      <c r="J24" s="106">
        <v>16.8</v>
      </c>
    </row>
    <row r="25" spans="2:10" x14ac:dyDescent="0.25">
      <c r="B25" s="104" t="s">
        <v>286</v>
      </c>
      <c r="C25" s="105"/>
      <c r="D25" s="105"/>
      <c r="E25" s="186"/>
      <c r="F25" s="186"/>
      <c r="G25" s="186"/>
      <c r="H25" s="106">
        <v>12.45</v>
      </c>
      <c r="I25" s="106">
        <v>11.2</v>
      </c>
      <c r="J25" s="106">
        <v>15.8</v>
      </c>
    </row>
    <row r="26" spans="2:10" x14ac:dyDescent="0.25">
      <c r="B26" s="104" t="s">
        <v>287</v>
      </c>
      <c r="C26" s="105"/>
      <c r="D26" s="105"/>
      <c r="E26" s="186"/>
      <c r="F26" s="186"/>
      <c r="G26" s="186"/>
      <c r="H26" s="106">
        <v>13.7</v>
      </c>
      <c r="I26" s="106">
        <v>10.3</v>
      </c>
      <c r="J26" s="106">
        <v>16.399999999999999</v>
      </c>
    </row>
    <row r="27" spans="2:10" x14ac:dyDescent="0.25">
      <c r="B27" s="108" t="s">
        <v>288</v>
      </c>
      <c r="C27" s="109"/>
      <c r="D27" s="109"/>
      <c r="E27" s="109"/>
      <c r="F27" s="109"/>
      <c r="G27" s="109"/>
      <c r="H27" s="110"/>
      <c r="I27" s="110"/>
      <c r="J27" s="110"/>
    </row>
    <row r="28" spans="2:10" x14ac:dyDescent="0.25">
      <c r="B28" s="111" t="s">
        <v>289</v>
      </c>
      <c r="C28" s="105"/>
      <c r="D28" s="105"/>
      <c r="E28" s="186"/>
      <c r="F28" s="186"/>
      <c r="G28" s="186"/>
      <c r="H28" s="106">
        <v>19</v>
      </c>
      <c r="I28" s="106">
        <v>16.899999999999999</v>
      </c>
      <c r="J28" s="106">
        <v>21.9</v>
      </c>
    </row>
    <row r="29" spans="2:10" x14ac:dyDescent="0.25">
      <c r="B29" s="104" t="s">
        <v>290</v>
      </c>
      <c r="C29" s="105"/>
      <c r="D29" s="105"/>
      <c r="E29" s="186"/>
      <c r="F29" s="186"/>
      <c r="G29" s="186"/>
      <c r="H29" s="106">
        <v>19.45</v>
      </c>
      <c r="I29" s="106">
        <v>18.100000000000001</v>
      </c>
      <c r="J29" s="106">
        <v>20.8</v>
      </c>
    </row>
    <row r="30" spans="2:10" x14ac:dyDescent="0.25">
      <c r="B30" s="104" t="s">
        <v>291</v>
      </c>
      <c r="C30" s="105"/>
      <c r="D30" s="105"/>
      <c r="E30" s="186"/>
      <c r="F30" s="186"/>
      <c r="G30" s="186"/>
      <c r="H30" s="106">
        <v>18.55</v>
      </c>
      <c r="I30" s="106">
        <v>13.2</v>
      </c>
      <c r="J30" s="106">
        <v>20.2</v>
      </c>
    </row>
    <row r="31" spans="2:10" x14ac:dyDescent="0.25">
      <c r="B31" s="108" t="s">
        <v>292</v>
      </c>
      <c r="C31" s="109"/>
      <c r="D31" s="109"/>
      <c r="E31" s="109"/>
      <c r="F31" s="109"/>
      <c r="G31" s="109"/>
      <c r="H31" s="110"/>
      <c r="I31" s="110"/>
      <c r="J31" s="110"/>
    </row>
    <row r="32" spans="2:10" x14ac:dyDescent="0.25">
      <c r="B32" s="111" t="s">
        <v>293</v>
      </c>
      <c r="C32" s="105"/>
      <c r="D32" s="105"/>
      <c r="E32" s="186"/>
      <c r="F32" s="186"/>
      <c r="G32" s="186"/>
      <c r="H32" s="106">
        <v>12.7</v>
      </c>
      <c r="I32" s="106">
        <v>12</v>
      </c>
      <c r="J32" s="106">
        <v>14.2</v>
      </c>
    </row>
    <row r="33" spans="1:18" x14ac:dyDescent="0.25">
      <c r="B33" s="104" t="s">
        <v>294</v>
      </c>
      <c r="C33" s="105"/>
      <c r="D33" s="105"/>
      <c r="E33" s="186"/>
      <c r="F33" s="186"/>
      <c r="G33" s="186"/>
      <c r="H33" s="106">
        <v>14.3</v>
      </c>
      <c r="I33" s="106">
        <v>13.3</v>
      </c>
      <c r="J33" s="106">
        <v>15.9</v>
      </c>
    </row>
    <row r="37" spans="1:18" ht="25.9" customHeight="1" x14ac:dyDescent="0.25">
      <c r="A37" s="460" t="s">
        <v>295</v>
      </c>
      <c r="B37" s="460"/>
      <c r="C37" s="460"/>
      <c r="D37" s="460"/>
      <c r="E37" s="460"/>
      <c r="F37" s="460"/>
      <c r="G37" s="460"/>
      <c r="H37" s="460"/>
      <c r="I37" s="460"/>
      <c r="J37" s="460"/>
      <c r="K37" s="460"/>
      <c r="L37" s="460"/>
      <c r="M37" s="460"/>
      <c r="N37" s="460"/>
      <c r="O37" s="460"/>
      <c r="P37" s="460"/>
      <c r="Q37" s="460"/>
      <c r="R37" s="460"/>
    </row>
    <row r="38" spans="1:18" ht="15.75" thickBot="1" x14ac:dyDescent="0.3"/>
    <row r="39" spans="1:18" ht="75" x14ac:dyDescent="0.25">
      <c r="B39" s="113" t="s">
        <v>296</v>
      </c>
      <c r="C39" s="153" t="s">
        <v>297</v>
      </c>
      <c r="D39" s="154"/>
      <c r="E39" s="187" t="s">
        <v>297</v>
      </c>
      <c r="F39" s="188"/>
      <c r="G39" s="153" t="s">
        <v>298</v>
      </c>
      <c r="H39" s="154"/>
      <c r="I39" s="187" t="s">
        <v>298</v>
      </c>
      <c r="J39" s="211"/>
      <c r="K39" s="153" t="s">
        <v>299</v>
      </c>
      <c r="L39" s="154"/>
      <c r="M39" s="187" t="s">
        <v>299</v>
      </c>
      <c r="N39" s="188"/>
      <c r="P39" t="s">
        <v>300</v>
      </c>
      <c r="R39" s="10">
        <v>302.5</v>
      </c>
    </row>
    <row r="40" spans="1:18" ht="60" x14ac:dyDescent="0.25">
      <c r="B40" s="114" t="s">
        <v>301</v>
      </c>
      <c r="C40" s="115" t="s">
        <v>302</v>
      </c>
      <c r="D40" s="116" t="s">
        <v>303</v>
      </c>
      <c r="E40" s="189" t="s">
        <v>302</v>
      </c>
      <c r="F40" s="190" t="s">
        <v>303</v>
      </c>
      <c r="G40" s="115" t="s">
        <v>304</v>
      </c>
      <c r="H40" s="116" t="s">
        <v>305</v>
      </c>
      <c r="I40" s="189" t="s">
        <v>304</v>
      </c>
      <c r="J40" s="212" t="s">
        <v>305</v>
      </c>
      <c r="K40" s="115" t="s">
        <v>302</v>
      </c>
      <c r="L40" s="116" t="s">
        <v>306</v>
      </c>
      <c r="M40" s="189" t="s">
        <v>302</v>
      </c>
      <c r="N40" s="190" t="s">
        <v>306</v>
      </c>
    </row>
    <row r="41" spans="1:18" x14ac:dyDescent="0.25">
      <c r="B41" s="117" t="s">
        <v>307</v>
      </c>
      <c r="C41" s="118"/>
      <c r="D41" s="119"/>
      <c r="E41" s="191">
        <v>4.2</v>
      </c>
      <c r="F41" s="192">
        <v>22.99</v>
      </c>
      <c r="G41" s="118"/>
      <c r="H41" s="119"/>
      <c r="I41" s="203"/>
      <c r="J41" s="213"/>
      <c r="K41" s="118"/>
      <c r="L41" s="119"/>
      <c r="M41" s="191">
        <v>4.2</v>
      </c>
      <c r="N41" s="192">
        <v>9.9</v>
      </c>
    </row>
    <row r="42" spans="1:18" x14ac:dyDescent="0.25">
      <c r="B42" s="117" t="s">
        <v>308</v>
      </c>
      <c r="C42" s="118"/>
      <c r="D42" s="119"/>
      <c r="E42" s="191">
        <v>10.231999999999999</v>
      </c>
      <c r="F42" s="192">
        <v>22.99</v>
      </c>
      <c r="G42" s="118"/>
      <c r="H42" s="119"/>
      <c r="I42" s="203"/>
      <c r="J42" s="214"/>
      <c r="K42" s="118"/>
      <c r="L42" s="119"/>
      <c r="M42" s="191">
        <v>10.23</v>
      </c>
      <c r="N42" s="192">
        <v>16.899999999999999</v>
      </c>
    </row>
    <row r="43" spans="1:18" x14ac:dyDescent="0.25">
      <c r="B43" s="117" t="s">
        <v>309</v>
      </c>
      <c r="C43" s="118"/>
      <c r="D43" s="119"/>
      <c r="E43" s="191">
        <v>6.4</v>
      </c>
      <c r="F43" s="192">
        <v>33.99</v>
      </c>
      <c r="G43" s="118"/>
      <c r="H43" s="119"/>
      <c r="I43" s="203"/>
      <c r="J43" s="214"/>
      <c r="K43" s="118"/>
      <c r="L43" s="119"/>
      <c r="M43" s="191">
        <v>6.4</v>
      </c>
      <c r="N43" s="192">
        <v>22</v>
      </c>
    </row>
    <row r="44" spans="1:18" x14ac:dyDescent="0.25">
      <c r="B44" s="117" t="s">
        <v>310</v>
      </c>
      <c r="C44" s="118"/>
      <c r="D44" s="119"/>
      <c r="E44" s="191">
        <v>13.12</v>
      </c>
      <c r="F44" s="192">
        <v>22.99</v>
      </c>
      <c r="G44" s="118"/>
      <c r="H44" s="119"/>
      <c r="I44" s="203"/>
      <c r="J44" s="214"/>
      <c r="K44" s="118"/>
      <c r="L44" s="119"/>
      <c r="M44" s="191">
        <v>13.12</v>
      </c>
      <c r="N44" s="192">
        <v>16.899999999999999</v>
      </c>
    </row>
    <row r="45" spans="1:18" x14ac:dyDescent="0.25">
      <c r="B45" s="117" t="s">
        <v>311</v>
      </c>
      <c r="C45" s="118"/>
      <c r="D45" s="119"/>
      <c r="E45" s="191">
        <v>4.5999999999999996</v>
      </c>
      <c r="F45" s="192">
        <v>8.19</v>
      </c>
      <c r="G45" s="118"/>
      <c r="H45" s="119"/>
      <c r="I45" s="203"/>
      <c r="J45" s="214"/>
      <c r="K45" s="118"/>
      <c r="L45" s="119"/>
      <c r="M45" s="191">
        <v>4.5999999999999996</v>
      </c>
      <c r="N45" s="192">
        <v>6.3</v>
      </c>
    </row>
    <row r="46" spans="1:18" x14ac:dyDescent="0.25">
      <c r="B46" s="117" t="s">
        <v>312</v>
      </c>
      <c r="C46" s="118"/>
      <c r="D46" s="119"/>
      <c r="E46" s="191">
        <v>5.2</v>
      </c>
      <c r="F46" s="192">
        <v>9.19</v>
      </c>
      <c r="G46" s="118"/>
      <c r="H46" s="119"/>
      <c r="I46" s="203"/>
      <c r="J46" s="214"/>
      <c r="K46" s="118"/>
      <c r="L46" s="119"/>
      <c r="M46" s="191">
        <v>5.2</v>
      </c>
      <c r="N46" s="192">
        <v>6.3</v>
      </c>
    </row>
    <row r="47" spans="1:18" x14ac:dyDescent="0.25">
      <c r="B47" s="117" t="s">
        <v>313</v>
      </c>
      <c r="C47" s="118"/>
      <c r="D47" s="119"/>
      <c r="E47" s="191">
        <v>17.8</v>
      </c>
      <c r="F47" s="192">
        <v>14</v>
      </c>
      <c r="G47" s="118"/>
      <c r="H47" s="119"/>
      <c r="I47" s="203"/>
      <c r="J47" s="214"/>
      <c r="K47" s="118"/>
      <c r="L47" s="119"/>
      <c r="M47" s="191">
        <v>17.8</v>
      </c>
      <c r="N47" s="192">
        <v>8.5</v>
      </c>
    </row>
    <row r="48" spans="1:18" x14ac:dyDescent="0.25">
      <c r="B48" s="117" t="s">
        <v>314</v>
      </c>
      <c r="C48" s="118"/>
      <c r="D48" s="119"/>
      <c r="E48" s="191">
        <v>8.6</v>
      </c>
      <c r="F48" s="192">
        <v>22.99</v>
      </c>
      <c r="G48" s="118"/>
      <c r="H48" s="119"/>
      <c r="I48" s="203"/>
      <c r="J48" s="214"/>
      <c r="K48" s="118"/>
      <c r="L48" s="119"/>
      <c r="M48" s="191">
        <v>8.6</v>
      </c>
      <c r="N48" s="192">
        <v>9.9</v>
      </c>
    </row>
    <row r="49" spans="2:14" x14ac:dyDescent="0.25">
      <c r="B49" s="117" t="s">
        <v>315</v>
      </c>
      <c r="C49" s="118"/>
      <c r="D49" s="119"/>
      <c r="E49" s="191">
        <v>12.6</v>
      </c>
      <c r="F49" s="192">
        <v>19.989999999999998</v>
      </c>
      <c r="G49" s="118"/>
      <c r="H49" s="119"/>
      <c r="I49" s="203"/>
      <c r="J49" s="214"/>
      <c r="K49" s="118"/>
      <c r="L49" s="119"/>
      <c r="M49" s="191">
        <v>12.6</v>
      </c>
      <c r="N49" s="192">
        <v>9.9</v>
      </c>
    </row>
    <row r="50" spans="2:14" x14ac:dyDescent="0.25">
      <c r="B50" s="117" t="s">
        <v>316</v>
      </c>
      <c r="C50" s="118"/>
      <c r="D50" s="119"/>
      <c r="E50" s="191">
        <v>20.04</v>
      </c>
      <c r="F50" s="192">
        <v>19.989999999999998</v>
      </c>
      <c r="G50" s="118"/>
      <c r="H50" s="119"/>
      <c r="I50" s="203"/>
      <c r="J50" s="214"/>
      <c r="K50" s="118"/>
      <c r="L50" s="119"/>
      <c r="M50" s="191">
        <v>20.04</v>
      </c>
      <c r="N50" s="192">
        <v>9.9</v>
      </c>
    </row>
    <row r="51" spans="2:14" x14ac:dyDescent="0.25">
      <c r="B51" s="117" t="s">
        <v>317</v>
      </c>
      <c r="C51" s="118"/>
      <c r="D51" s="119"/>
      <c r="E51" s="191">
        <v>6</v>
      </c>
      <c r="F51" s="192">
        <v>14</v>
      </c>
      <c r="G51" s="118"/>
      <c r="H51" s="119"/>
      <c r="I51" s="203"/>
      <c r="J51" s="214"/>
      <c r="K51" s="118"/>
      <c r="L51" s="119"/>
      <c r="M51" s="191">
        <v>6</v>
      </c>
      <c r="N51" s="192">
        <v>8.5</v>
      </c>
    </row>
    <row r="52" spans="2:14" x14ac:dyDescent="0.25">
      <c r="B52" s="117" t="s">
        <v>318</v>
      </c>
      <c r="C52" s="118"/>
      <c r="D52" s="119"/>
      <c r="E52" s="191">
        <v>19.8</v>
      </c>
      <c r="F52" s="192">
        <v>6.5</v>
      </c>
      <c r="G52" s="118"/>
      <c r="H52" s="119"/>
      <c r="I52" s="203"/>
      <c r="J52" s="214"/>
      <c r="K52" s="121"/>
      <c r="L52" s="119"/>
      <c r="M52" s="191">
        <v>13</v>
      </c>
      <c r="N52" s="192">
        <v>6.3</v>
      </c>
    </row>
    <row r="53" spans="2:14" x14ac:dyDescent="0.25">
      <c r="B53" s="117" t="s">
        <v>319</v>
      </c>
      <c r="C53" s="118"/>
      <c r="D53" s="119"/>
      <c r="E53" s="191">
        <v>0.56000000000000005</v>
      </c>
      <c r="F53" s="192">
        <v>19.899999999999999</v>
      </c>
      <c r="G53" s="118"/>
      <c r="H53" s="119"/>
      <c r="I53" s="203"/>
      <c r="J53" s="214"/>
      <c r="K53" s="118"/>
      <c r="L53" s="119"/>
      <c r="M53" s="191">
        <v>0.56000000000000005</v>
      </c>
      <c r="N53" s="192">
        <v>9.9</v>
      </c>
    </row>
    <row r="54" spans="2:14" x14ac:dyDescent="0.25">
      <c r="B54" s="117" t="s">
        <v>320</v>
      </c>
      <c r="C54" s="118"/>
      <c r="D54" s="119"/>
      <c r="E54" s="191">
        <v>5.8</v>
      </c>
      <c r="F54" s="192">
        <v>19.899999999999999</v>
      </c>
      <c r="G54" s="118"/>
      <c r="H54" s="119"/>
      <c r="I54" s="203"/>
      <c r="J54" s="214"/>
      <c r="K54" s="118"/>
      <c r="L54" s="119"/>
      <c r="M54" s="191">
        <v>5.8</v>
      </c>
      <c r="N54" s="192">
        <v>9.9</v>
      </c>
    </row>
    <row r="55" spans="2:14" x14ac:dyDescent="0.25">
      <c r="B55" s="117" t="s">
        <v>321</v>
      </c>
      <c r="C55" s="118"/>
      <c r="D55" s="119"/>
      <c r="E55" s="191">
        <v>3.4</v>
      </c>
      <c r="F55" s="192">
        <v>14</v>
      </c>
      <c r="G55" s="118"/>
      <c r="H55" s="119"/>
      <c r="I55" s="203"/>
      <c r="J55" s="214"/>
      <c r="K55" s="118"/>
      <c r="L55" s="119"/>
      <c r="M55" s="191">
        <v>3.4</v>
      </c>
      <c r="N55" s="192">
        <v>9.9</v>
      </c>
    </row>
    <row r="56" spans="2:14" x14ac:dyDescent="0.25">
      <c r="B56" s="122" t="s">
        <v>322</v>
      </c>
      <c r="C56" s="123"/>
      <c r="D56" s="124"/>
      <c r="E56" s="193">
        <v>138.35200000000003</v>
      </c>
      <c r="F56" s="194">
        <v>2422.6700799999994</v>
      </c>
      <c r="G56" s="123"/>
      <c r="H56" s="124"/>
      <c r="I56" s="193"/>
      <c r="J56" s="215"/>
      <c r="K56" s="123"/>
      <c r="L56" s="124"/>
      <c r="M56" s="193">
        <v>131.55000000000001</v>
      </c>
      <c r="N56" s="194">
        <v>1427.8350000000005</v>
      </c>
    </row>
    <row r="57" spans="2:14" x14ac:dyDescent="0.25">
      <c r="B57" s="117" t="s">
        <v>323</v>
      </c>
      <c r="C57" s="118"/>
      <c r="D57" s="125"/>
      <c r="E57" s="191">
        <v>16</v>
      </c>
      <c r="F57" s="195">
        <v>6.5</v>
      </c>
      <c r="G57" s="118"/>
      <c r="H57" s="125"/>
      <c r="I57" s="203"/>
      <c r="J57" s="214"/>
      <c r="K57" s="118"/>
      <c r="L57" s="119"/>
      <c r="M57" s="191">
        <v>16</v>
      </c>
      <c r="N57" s="192">
        <v>6.3</v>
      </c>
    </row>
    <row r="58" spans="2:14" x14ac:dyDescent="0.25">
      <c r="B58" s="117" t="s">
        <v>311</v>
      </c>
      <c r="C58" s="118"/>
      <c r="D58" s="125"/>
      <c r="E58" s="191">
        <v>4.4800000000000004</v>
      </c>
      <c r="F58" s="195">
        <v>8.19</v>
      </c>
      <c r="G58" s="118"/>
      <c r="H58" s="125"/>
      <c r="I58" s="203"/>
      <c r="J58" s="214"/>
      <c r="K58" s="118"/>
      <c r="L58" s="119"/>
      <c r="M58" s="191">
        <v>4.4800000000000004</v>
      </c>
      <c r="N58" s="192">
        <v>6.3</v>
      </c>
    </row>
    <row r="59" spans="2:14" x14ac:dyDescent="0.25">
      <c r="B59" s="117" t="s">
        <v>324</v>
      </c>
      <c r="C59" s="118"/>
      <c r="D59" s="125"/>
      <c r="E59" s="191">
        <v>8</v>
      </c>
      <c r="F59" s="195">
        <v>12.5</v>
      </c>
      <c r="G59" s="118"/>
      <c r="H59" s="125"/>
      <c r="I59" s="203"/>
      <c r="J59" s="214"/>
      <c r="K59" s="118"/>
      <c r="L59" s="119"/>
      <c r="M59" s="191">
        <v>8</v>
      </c>
      <c r="N59" s="192">
        <v>6.3</v>
      </c>
    </row>
    <row r="60" spans="2:14" x14ac:dyDescent="0.25">
      <c r="B60" s="117" t="s">
        <v>325</v>
      </c>
      <c r="C60" s="118"/>
      <c r="D60" s="125"/>
      <c r="E60" s="191">
        <v>6.8</v>
      </c>
      <c r="F60" s="195">
        <v>9.19</v>
      </c>
      <c r="G60" s="118"/>
      <c r="H60" s="125"/>
      <c r="I60" s="203"/>
      <c r="J60" s="214"/>
      <c r="K60" s="118"/>
      <c r="L60" s="119"/>
      <c r="M60" s="191">
        <v>6.8</v>
      </c>
      <c r="N60" s="192">
        <v>6.3</v>
      </c>
    </row>
    <row r="61" spans="2:14" x14ac:dyDescent="0.25">
      <c r="B61" s="117" t="s">
        <v>326</v>
      </c>
      <c r="C61" s="118"/>
      <c r="D61" s="125"/>
      <c r="E61" s="191">
        <v>8.4</v>
      </c>
      <c r="F61" s="195">
        <v>9.9</v>
      </c>
      <c r="G61" s="118"/>
      <c r="H61" s="125"/>
      <c r="I61" s="203"/>
      <c r="J61" s="214"/>
      <c r="K61" s="118"/>
      <c r="L61" s="119"/>
      <c r="M61" s="191">
        <v>8.4</v>
      </c>
      <c r="N61" s="192">
        <v>6.3</v>
      </c>
    </row>
    <row r="62" spans="2:14" x14ac:dyDescent="0.25">
      <c r="B62" s="117" t="s">
        <v>327</v>
      </c>
      <c r="C62" s="118"/>
      <c r="D62" s="125"/>
      <c r="E62" s="191">
        <v>2.4</v>
      </c>
      <c r="F62" s="195">
        <v>21.19</v>
      </c>
      <c r="G62" s="118"/>
      <c r="H62" s="125"/>
      <c r="I62" s="203"/>
      <c r="J62" s="214"/>
      <c r="K62" s="118"/>
      <c r="L62" s="119"/>
      <c r="M62" s="191">
        <v>2.4</v>
      </c>
      <c r="N62" s="192">
        <v>6.3</v>
      </c>
    </row>
    <row r="63" spans="2:14" x14ac:dyDescent="0.25">
      <c r="B63" s="117" t="s">
        <v>328</v>
      </c>
      <c r="C63" s="118"/>
      <c r="D63" s="125"/>
      <c r="E63" s="191">
        <v>14</v>
      </c>
      <c r="F63" s="195">
        <v>12.5</v>
      </c>
      <c r="G63" s="118"/>
      <c r="H63" s="125"/>
      <c r="I63" s="203"/>
      <c r="J63" s="214"/>
      <c r="K63" s="118"/>
      <c r="L63" s="119"/>
      <c r="M63" s="191">
        <v>14</v>
      </c>
      <c r="N63" s="192">
        <v>6.3</v>
      </c>
    </row>
    <row r="64" spans="2:14" x14ac:dyDescent="0.25">
      <c r="B64" s="117" t="s">
        <v>329</v>
      </c>
      <c r="C64" s="118"/>
      <c r="D64" s="125"/>
      <c r="E64" s="191">
        <v>18</v>
      </c>
      <c r="F64" s="195">
        <v>9.19</v>
      </c>
      <c r="G64" s="118"/>
      <c r="H64" s="125"/>
      <c r="I64" s="203"/>
      <c r="J64" s="214"/>
      <c r="K64" s="118"/>
      <c r="L64" s="119"/>
      <c r="M64" s="191">
        <v>18</v>
      </c>
      <c r="N64" s="192">
        <v>6.3</v>
      </c>
    </row>
    <row r="65" spans="2:14" x14ac:dyDescent="0.25">
      <c r="B65" s="122" t="s">
        <v>330</v>
      </c>
      <c r="C65" s="126"/>
      <c r="D65" s="124"/>
      <c r="E65" s="196">
        <v>78.08</v>
      </c>
      <c r="F65" s="194">
        <v>777.61919999999998</v>
      </c>
      <c r="G65" s="126"/>
      <c r="H65" s="124"/>
      <c r="I65" s="196"/>
      <c r="J65" s="215"/>
      <c r="K65" s="126"/>
      <c r="L65" s="124"/>
      <c r="M65" s="196">
        <v>78.08</v>
      </c>
      <c r="N65" s="194">
        <v>491.904</v>
      </c>
    </row>
    <row r="66" spans="2:14" ht="15.75" thickBot="1" x14ac:dyDescent="0.3">
      <c r="B66" s="9"/>
      <c r="C66" s="127"/>
      <c r="D66" s="128"/>
      <c r="E66" s="197"/>
      <c r="F66" s="198"/>
      <c r="G66" s="127"/>
      <c r="H66" s="128"/>
      <c r="I66" s="216" t="s">
        <v>331</v>
      </c>
      <c r="J66" s="217">
        <v>9.9</v>
      </c>
      <c r="K66" s="127"/>
      <c r="L66" s="128"/>
      <c r="M66" s="197"/>
      <c r="N66" s="198"/>
    </row>
    <row r="67" spans="2:14" ht="15.75" thickBot="1" x14ac:dyDescent="0.3">
      <c r="B67" s="129" t="s">
        <v>332</v>
      </c>
      <c r="C67" s="130"/>
      <c r="D67" s="131"/>
      <c r="E67" s="199">
        <v>216.43200000000002</v>
      </c>
      <c r="F67" s="200">
        <v>3200.2892799999995</v>
      </c>
      <c r="G67" s="130"/>
      <c r="H67" s="131"/>
      <c r="I67" s="199">
        <v>216.43200000000002</v>
      </c>
      <c r="J67" s="218">
        <v>2142.6768000000002</v>
      </c>
      <c r="K67" s="130"/>
      <c r="L67" s="131"/>
      <c r="M67" s="199">
        <v>209.63</v>
      </c>
      <c r="N67" s="200">
        <v>1919.7390000000005</v>
      </c>
    </row>
    <row r="68" spans="2:14" x14ac:dyDescent="0.25">
      <c r="B68" s="132" t="s">
        <v>333</v>
      </c>
      <c r="C68" s="133">
        <f>$C$67/$R$39</f>
        <v>0</v>
      </c>
      <c r="D68" s="134"/>
      <c r="E68" s="201">
        <v>0.71547768595041328</v>
      </c>
      <c r="F68" s="202"/>
      <c r="G68" s="133"/>
      <c r="H68" s="134"/>
      <c r="I68" s="201">
        <v>0.71547768595041328</v>
      </c>
      <c r="J68" s="219"/>
      <c r="K68" s="133"/>
      <c r="L68" s="135"/>
      <c r="M68" s="201">
        <v>0.69299173553719007</v>
      </c>
      <c r="N68" s="222"/>
    </row>
    <row r="69" spans="2:14" x14ac:dyDescent="0.25">
      <c r="B69" s="136" t="s">
        <v>334</v>
      </c>
      <c r="C69" s="120"/>
      <c r="D69" s="119"/>
      <c r="E69" s="203"/>
      <c r="F69" s="192">
        <v>14.786580912249571</v>
      </c>
      <c r="G69" s="120"/>
      <c r="H69" s="119"/>
      <c r="I69" s="203"/>
      <c r="J69" s="213">
        <v>9.9</v>
      </c>
      <c r="K69" s="137"/>
      <c r="L69" s="119"/>
      <c r="M69" s="223"/>
      <c r="N69" s="192">
        <v>9.157749367933981</v>
      </c>
    </row>
    <row r="70" spans="2:14" x14ac:dyDescent="0.25">
      <c r="B70" s="136" t="s">
        <v>335</v>
      </c>
      <c r="C70" s="120"/>
      <c r="D70" s="119"/>
      <c r="E70" s="203"/>
      <c r="F70" s="192">
        <v>10.579468694214874</v>
      </c>
      <c r="G70" s="120"/>
      <c r="H70" s="119"/>
      <c r="I70" s="203"/>
      <c r="J70" s="213">
        <v>7.0832290909090911</v>
      </c>
      <c r="K70" s="137"/>
      <c r="L70" s="119"/>
      <c r="M70" s="223"/>
      <c r="N70" s="192">
        <v>6.3462446280991749</v>
      </c>
    </row>
    <row r="71" spans="2:14" ht="15.75" x14ac:dyDescent="0.25">
      <c r="B71" s="114" t="s">
        <v>336</v>
      </c>
      <c r="C71" s="120"/>
      <c r="D71" s="125"/>
      <c r="E71" s="203"/>
      <c r="F71" s="195"/>
      <c r="G71" s="120"/>
      <c r="H71" s="125"/>
      <c r="I71" s="203"/>
      <c r="J71" s="214"/>
      <c r="K71" s="120"/>
      <c r="L71" s="125"/>
      <c r="M71" s="203"/>
      <c r="N71" s="195"/>
    </row>
    <row r="72" spans="2:14" x14ac:dyDescent="0.25">
      <c r="B72" s="136" t="s">
        <v>337</v>
      </c>
      <c r="C72" s="120"/>
      <c r="D72" s="119"/>
      <c r="E72" s="203">
        <v>13</v>
      </c>
      <c r="F72" s="192">
        <v>12</v>
      </c>
      <c r="G72" s="120"/>
      <c r="H72" s="119"/>
      <c r="I72" s="203"/>
      <c r="J72" s="214"/>
      <c r="K72" s="120"/>
      <c r="L72" s="119"/>
      <c r="M72" s="203">
        <v>13</v>
      </c>
      <c r="N72" s="192">
        <v>12</v>
      </c>
    </row>
    <row r="73" spans="2:14" x14ac:dyDescent="0.25">
      <c r="B73" s="136" t="s">
        <v>338</v>
      </c>
      <c r="C73" s="120"/>
      <c r="D73" s="119"/>
      <c r="E73" s="203">
        <v>1</v>
      </c>
      <c r="F73" s="192">
        <v>17.5</v>
      </c>
      <c r="G73" s="120"/>
      <c r="H73" s="119"/>
      <c r="I73" s="203"/>
      <c r="J73" s="214"/>
      <c r="K73" s="120"/>
      <c r="L73" s="119"/>
      <c r="M73" s="203">
        <v>1</v>
      </c>
      <c r="N73" s="192">
        <v>17.5</v>
      </c>
    </row>
    <row r="74" spans="2:14" x14ac:dyDescent="0.25">
      <c r="B74" s="136" t="s">
        <v>339</v>
      </c>
      <c r="C74" s="120"/>
      <c r="D74" s="119"/>
      <c r="E74" s="203">
        <v>2</v>
      </c>
      <c r="F74" s="192">
        <v>10</v>
      </c>
      <c r="G74" s="120"/>
      <c r="H74" s="119"/>
      <c r="I74" s="203"/>
      <c r="J74" s="214"/>
      <c r="K74" s="120"/>
      <c r="L74" s="119"/>
      <c r="M74" s="203">
        <v>2</v>
      </c>
      <c r="N74" s="192">
        <v>10</v>
      </c>
    </row>
    <row r="75" spans="2:14" x14ac:dyDescent="0.25">
      <c r="B75" s="122" t="s">
        <v>340</v>
      </c>
      <c r="C75" s="126"/>
      <c r="D75" s="124"/>
      <c r="E75" s="196">
        <v>16</v>
      </c>
      <c r="F75" s="194">
        <v>193.5</v>
      </c>
      <c r="G75" s="126"/>
      <c r="H75" s="124"/>
      <c r="I75" s="203"/>
      <c r="J75" s="214"/>
      <c r="K75" s="126"/>
      <c r="L75" s="124"/>
      <c r="M75" s="196">
        <v>16</v>
      </c>
      <c r="N75" s="194">
        <v>193.5</v>
      </c>
    </row>
    <row r="76" spans="2:14" x14ac:dyDescent="0.25">
      <c r="B76" s="122"/>
      <c r="C76" s="126"/>
      <c r="D76" s="124"/>
      <c r="E76" s="196"/>
      <c r="F76" s="194"/>
      <c r="G76" s="126"/>
      <c r="H76" s="124"/>
      <c r="I76" s="203"/>
      <c r="J76" s="214"/>
      <c r="K76" s="126"/>
      <c r="L76" s="124"/>
      <c r="M76" s="196"/>
      <c r="N76" s="194"/>
    </row>
    <row r="77" spans="2:14" ht="15.75" x14ac:dyDescent="0.25">
      <c r="B77" s="114" t="s">
        <v>341</v>
      </c>
      <c r="C77" s="120"/>
      <c r="D77" s="125"/>
      <c r="E77" s="203"/>
      <c r="F77" s="195"/>
      <c r="G77" s="120"/>
      <c r="H77" s="125"/>
      <c r="I77" s="203"/>
      <c r="J77" s="214"/>
      <c r="K77" s="120"/>
      <c r="L77" s="125"/>
      <c r="M77" s="203"/>
      <c r="N77" s="195"/>
    </row>
    <row r="78" spans="2:14" x14ac:dyDescent="0.25">
      <c r="B78" s="136" t="s">
        <v>342</v>
      </c>
      <c r="C78" s="126"/>
      <c r="D78" s="124"/>
      <c r="E78" s="196">
        <v>1</v>
      </c>
      <c r="F78" s="194">
        <v>50</v>
      </c>
      <c r="G78" s="126"/>
      <c r="H78" s="124"/>
      <c r="I78" s="203"/>
      <c r="J78" s="214"/>
      <c r="K78" s="126"/>
      <c r="L78" s="124"/>
      <c r="M78" s="196">
        <v>1</v>
      </c>
      <c r="N78" s="194">
        <v>50</v>
      </c>
    </row>
    <row r="79" spans="2:14" x14ac:dyDescent="0.25">
      <c r="B79" s="117"/>
      <c r="C79" s="120"/>
      <c r="D79" s="119"/>
      <c r="E79" s="203"/>
      <c r="F79" s="192"/>
      <c r="G79" s="120"/>
      <c r="H79" s="119"/>
      <c r="I79" s="203"/>
      <c r="J79" s="214"/>
      <c r="K79" s="137"/>
      <c r="L79" s="125"/>
      <c r="M79" s="223"/>
      <c r="N79" s="195"/>
    </row>
    <row r="80" spans="2:14" x14ac:dyDescent="0.25">
      <c r="B80" s="138" t="s">
        <v>343</v>
      </c>
      <c r="C80" s="139"/>
      <c r="D80" s="140">
        <v>3443.7892799999995</v>
      </c>
      <c r="E80" s="204"/>
      <c r="F80" s="205">
        <v>3443.7892799999995</v>
      </c>
      <c r="G80" s="139"/>
      <c r="H80" s="140"/>
      <c r="I80" s="203"/>
      <c r="J80" s="205">
        <v>2142.6768000000002</v>
      </c>
      <c r="K80" s="141"/>
      <c r="L80" s="140"/>
      <c r="M80" s="224"/>
      <c r="N80" s="205">
        <v>2163.2390000000005</v>
      </c>
    </row>
    <row r="81" spans="2:14" x14ac:dyDescent="0.25">
      <c r="B81" s="142" t="s">
        <v>334</v>
      </c>
      <c r="C81" s="143"/>
      <c r="D81" s="144">
        <v>15.911645597693498</v>
      </c>
      <c r="E81" s="196"/>
      <c r="F81" s="194">
        <v>15.911645597693498</v>
      </c>
      <c r="G81" s="143"/>
      <c r="H81" s="144"/>
      <c r="I81" s="196"/>
      <c r="J81" s="220">
        <v>9.9</v>
      </c>
      <c r="K81" s="145"/>
      <c r="L81" s="144"/>
      <c r="M81" s="225"/>
      <c r="N81" s="194">
        <v>10.319319753852028</v>
      </c>
    </row>
    <row r="82" spans="2:14" ht="15.75" thickBot="1" x14ac:dyDescent="0.3">
      <c r="B82" s="142" t="s">
        <v>335</v>
      </c>
      <c r="C82" s="146"/>
      <c r="D82" s="147">
        <v>11.384427371900825</v>
      </c>
      <c r="E82" s="206"/>
      <c r="F82" s="207">
        <v>11.384427371900825</v>
      </c>
      <c r="G82" s="146"/>
      <c r="H82" s="147"/>
      <c r="I82" s="206"/>
      <c r="J82" s="221">
        <v>7.0832290909090911</v>
      </c>
      <c r="K82" s="148"/>
      <c r="L82" s="149"/>
      <c r="M82" s="226"/>
      <c r="N82" s="227">
        <v>7.1512033057851259</v>
      </c>
    </row>
    <row r="83" spans="2:14" x14ac:dyDescent="0.25">
      <c r="E83" s="10"/>
      <c r="F83" s="10"/>
      <c r="I83" s="10"/>
      <c r="J83" s="10"/>
      <c r="M83" s="10"/>
      <c r="N83" s="10"/>
    </row>
    <row r="84" spans="2:14" ht="15.75" x14ac:dyDescent="0.25">
      <c r="B84" s="150" t="s">
        <v>344</v>
      </c>
      <c r="C84" s="51"/>
      <c r="D84" s="151" t="s">
        <v>345</v>
      </c>
      <c r="E84" s="208"/>
      <c r="F84" s="209" t="s">
        <v>345</v>
      </c>
      <c r="G84" s="51"/>
      <c r="H84" s="151"/>
      <c r="I84" s="208"/>
      <c r="J84" s="208"/>
      <c r="K84" s="51"/>
      <c r="L84" s="51"/>
      <c r="M84" s="208"/>
      <c r="N84" s="208"/>
    </row>
    <row r="85" spans="2:14" x14ac:dyDescent="0.25">
      <c r="B85" s="51" t="s">
        <v>346</v>
      </c>
      <c r="C85" s="51"/>
      <c r="D85" s="152"/>
      <c r="E85" s="208"/>
      <c r="F85" s="210">
        <v>1210</v>
      </c>
      <c r="G85" s="51"/>
      <c r="H85" s="152"/>
      <c r="I85" s="208"/>
      <c r="J85" s="210">
        <v>1210</v>
      </c>
      <c r="K85" s="51"/>
      <c r="L85" s="152"/>
      <c r="M85" s="208"/>
      <c r="N85" s="210">
        <v>1210</v>
      </c>
    </row>
    <row r="86" spans="2:14" x14ac:dyDescent="0.25">
      <c r="B86" s="51" t="s">
        <v>347</v>
      </c>
      <c r="C86" s="51"/>
      <c r="D86" s="152"/>
      <c r="E86" s="208"/>
      <c r="F86" s="210">
        <v>31.499999999999996</v>
      </c>
      <c r="G86" s="51"/>
      <c r="H86" s="152"/>
      <c r="I86" s="208"/>
      <c r="J86" s="210">
        <v>31.499999999999996</v>
      </c>
      <c r="K86" s="51"/>
      <c r="L86" s="152"/>
      <c r="M86" s="208"/>
      <c r="N86" s="210">
        <v>31.499999999999996</v>
      </c>
    </row>
    <row r="87" spans="2:14" x14ac:dyDescent="0.25">
      <c r="B87" s="51" t="s">
        <v>348</v>
      </c>
      <c r="C87" s="51"/>
      <c r="D87" s="152"/>
      <c r="E87" s="208"/>
      <c r="F87" s="210">
        <v>136.125</v>
      </c>
      <c r="G87" s="51"/>
      <c r="H87" s="152"/>
      <c r="I87" s="208"/>
      <c r="J87" s="210">
        <v>136.125</v>
      </c>
      <c r="K87" s="51"/>
      <c r="L87" s="152"/>
      <c r="M87" s="208"/>
      <c r="N87" s="210">
        <v>136.125</v>
      </c>
    </row>
    <row r="88" spans="2:14" x14ac:dyDescent="0.25">
      <c r="B88" s="51" t="s">
        <v>349</v>
      </c>
      <c r="C88" s="51"/>
      <c r="D88" s="152"/>
      <c r="E88" s="208"/>
      <c r="F88" s="210">
        <v>31.499999999999996</v>
      </c>
      <c r="G88" s="51"/>
      <c r="H88" s="152"/>
      <c r="I88" s="208"/>
      <c r="J88" s="210">
        <v>31.499999999999996</v>
      </c>
      <c r="K88" s="51"/>
      <c r="L88" s="152"/>
      <c r="M88" s="208"/>
      <c r="N88" s="210">
        <v>31.499999999999996</v>
      </c>
    </row>
    <row r="89" spans="2:14" x14ac:dyDescent="0.25">
      <c r="B89" s="51" t="s">
        <v>350</v>
      </c>
      <c r="C89" s="51"/>
      <c r="D89" s="152"/>
      <c r="E89" s="208"/>
      <c r="F89" s="210">
        <v>387.2</v>
      </c>
      <c r="G89" s="51"/>
      <c r="H89" s="152"/>
      <c r="I89" s="208"/>
      <c r="J89" s="210">
        <v>387.2</v>
      </c>
      <c r="K89" s="51"/>
      <c r="L89" s="152"/>
      <c r="M89" s="208"/>
      <c r="N89" s="210">
        <v>387.2</v>
      </c>
    </row>
    <row r="90" spans="2:14" x14ac:dyDescent="0.25">
      <c r="E90" s="10"/>
      <c r="F90" s="10"/>
      <c r="I90" s="10"/>
      <c r="J90" s="10"/>
      <c r="M90" s="10"/>
      <c r="N90" s="10"/>
    </row>
    <row r="91" spans="2:14" ht="15.75" x14ac:dyDescent="0.25">
      <c r="B91" s="150" t="s">
        <v>351</v>
      </c>
      <c r="C91" s="51"/>
      <c r="D91" s="51"/>
      <c r="E91" s="208"/>
      <c r="F91" s="208"/>
      <c r="G91" s="51"/>
      <c r="H91" s="51"/>
      <c r="I91" s="208"/>
      <c r="J91" s="208"/>
      <c r="K91" s="51"/>
      <c r="L91" s="51"/>
      <c r="M91" s="208"/>
      <c r="N91" s="208"/>
    </row>
    <row r="92" spans="2:14" x14ac:dyDescent="0.25">
      <c r="B92" s="51" t="s">
        <v>352</v>
      </c>
      <c r="C92" s="51"/>
      <c r="D92" s="152"/>
      <c r="E92" s="208"/>
      <c r="F92" s="210">
        <v>113.43</v>
      </c>
      <c r="G92" s="51"/>
      <c r="H92" s="152"/>
      <c r="I92" s="208"/>
      <c r="J92" s="210">
        <v>113.43</v>
      </c>
      <c r="K92" s="51"/>
      <c r="L92" s="152"/>
      <c r="M92" s="208"/>
      <c r="N92" s="210">
        <v>113.43</v>
      </c>
    </row>
    <row r="93" spans="2:14" x14ac:dyDescent="0.25">
      <c r="E93" s="10"/>
      <c r="F93" s="10"/>
      <c r="I93" s="10"/>
      <c r="J93" s="10"/>
      <c r="M93" s="10"/>
      <c r="N93" s="10"/>
    </row>
    <row r="94" spans="2:14" ht="15.75" x14ac:dyDescent="0.25">
      <c r="B94" s="150" t="s">
        <v>353</v>
      </c>
      <c r="C94" s="51"/>
      <c r="D94" s="51"/>
      <c r="E94" s="208"/>
      <c r="F94" s="208"/>
      <c r="G94" s="51"/>
      <c r="H94" s="51"/>
      <c r="I94" s="208"/>
      <c r="J94" s="208"/>
      <c r="K94" s="51"/>
      <c r="L94" s="51"/>
      <c r="M94" s="208"/>
      <c r="N94" s="208"/>
    </row>
    <row r="95" spans="2:14" x14ac:dyDescent="0.25">
      <c r="B95" s="51" t="s">
        <v>354</v>
      </c>
      <c r="C95" s="51"/>
      <c r="D95" s="152"/>
      <c r="E95" s="208"/>
      <c r="F95" s="210">
        <v>34.78</v>
      </c>
      <c r="G95" s="51"/>
      <c r="H95" s="152"/>
      <c r="I95" s="208"/>
      <c r="J95" s="210">
        <v>34.78</v>
      </c>
      <c r="K95" s="51"/>
      <c r="L95" s="152"/>
      <c r="M95" s="208"/>
      <c r="N95" s="210">
        <v>34.78</v>
      </c>
    </row>
    <row r="96" spans="2:14" x14ac:dyDescent="0.25">
      <c r="E96" s="10"/>
      <c r="F96" s="10"/>
      <c r="I96" s="10"/>
      <c r="J96" s="10"/>
      <c r="M96" s="10"/>
      <c r="N96" s="10"/>
    </row>
    <row r="97" spans="2:14" ht="15.75" x14ac:dyDescent="0.25">
      <c r="B97" s="150" t="s">
        <v>355</v>
      </c>
      <c r="C97" s="51"/>
      <c r="D97" s="51"/>
      <c r="E97" s="208"/>
      <c r="F97" s="208"/>
      <c r="G97" s="51"/>
      <c r="H97" s="51"/>
      <c r="I97" s="208"/>
      <c r="J97" s="208"/>
      <c r="K97" s="51"/>
      <c r="L97" s="51"/>
      <c r="M97" s="208"/>
      <c r="N97" s="208"/>
    </row>
    <row r="98" spans="2:14" ht="30" x14ac:dyDescent="0.25">
      <c r="B98" s="64" t="s">
        <v>356</v>
      </c>
      <c r="C98" s="51"/>
      <c r="D98" s="152"/>
      <c r="E98" s="208"/>
      <c r="F98" s="210">
        <v>187.55</v>
      </c>
      <c r="G98" s="51"/>
      <c r="H98" s="152"/>
      <c r="I98" s="208"/>
      <c r="J98" s="210">
        <v>187.55</v>
      </c>
      <c r="K98" s="51"/>
      <c r="L98" s="152"/>
      <c r="M98" s="208"/>
      <c r="N98" s="210">
        <v>187.55</v>
      </c>
    </row>
    <row r="99" spans="2:14" x14ac:dyDescent="0.25">
      <c r="E99" s="10"/>
      <c r="F99" s="10"/>
      <c r="I99" s="10"/>
      <c r="J99" s="10"/>
      <c r="M99" s="10"/>
      <c r="N99" s="10"/>
    </row>
    <row r="100" spans="2:14" x14ac:dyDescent="0.25">
      <c r="B100" s="138" t="s">
        <v>357</v>
      </c>
      <c r="C100" s="139"/>
      <c r="D100" s="140"/>
      <c r="E100" s="204"/>
      <c r="F100" s="205">
        <v>2132.085</v>
      </c>
      <c r="G100" s="139"/>
      <c r="H100" s="140"/>
      <c r="I100" s="205"/>
      <c r="J100" s="205">
        <v>2132.085</v>
      </c>
      <c r="K100" s="140"/>
      <c r="L100" s="140"/>
      <c r="M100" s="205"/>
      <c r="N100" s="205">
        <v>2132.085</v>
      </c>
    </row>
    <row r="101" spans="2:14" x14ac:dyDescent="0.25">
      <c r="B101" s="142" t="s">
        <v>358</v>
      </c>
      <c r="C101" s="143"/>
      <c r="D101" s="144"/>
      <c r="E101" s="196"/>
      <c r="F101" s="194">
        <v>9.8510617653581711</v>
      </c>
      <c r="G101" s="143"/>
      <c r="H101" s="144"/>
      <c r="I101" s="194"/>
      <c r="J101" s="194">
        <v>9.8510617653581711</v>
      </c>
      <c r="K101" s="144"/>
      <c r="L101" s="144"/>
      <c r="M101" s="194"/>
      <c r="N101" s="194">
        <v>10.170705528788819</v>
      </c>
    </row>
    <row r="102" spans="2:14" ht="15.75" thickBot="1" x14ac:dyDescent="0.3">
      <c r="B102" s="142" t="s">
        <v>359</v>
      </c>
      <c r="C102" s="146"/>
      <c r="D102" s="147"/>
      <c r="E102" s="206"/>
      <c r="F102" s="207">
        <v>7.0482148760330583</v>
      </c>
      <c r="G102" s="146"/>
      <c r="H102" s="147"/>
      <c r="I102" s="207"/>
      <c r="J102" s="207">
        <v>7.0482148760330583</v>
      </c>
      <c r="K102" s="147"/>
      <c r="L102" s="147"/>
      <c r="M102" s="207"/>
      <c r="N102" s="207">
        <v>7.0482148760330583</v>
      </c>
    </row>
    <row r="103" spans="2:14" x14ac:dyDescent="0.25">
      <c r="E103" s="10"/>
      <c r="F103" s="10"/>
      <c r="I103" s="10"/>
      <c r="J103" s="10"/>
      <c r="M103" s="10"/>
      <c r="N103" s="10"/>
    </row>
    <row r="104" spans="2:14" x14ac:dyDescent="0.25">
      <c r="B104" s="138" t="s">
        <v>360</v>
      </c>
      <c r="C104" s="139"/>
      <c r="D104" s="140"/>
      <c r="E104" s="204"/>
      <c r="F104" s="205">
        <v>1311.7042799999995</v>
      </c>
      <c r="G104" s="139"/>
      <c r="H104" s="140"/>
      <c r="I104" s="205"/>
      <c r="J104" s="205">
        <v>10.591800000000148</v>
      </c>
      <c r="K104" s="140"/>
      <c r="L104" s="140"/>
      <c r="M104" s="205"/>
      <c r="N104" s="205">
        <v>31.154000000000451</v>
      </c>
    </row>
    <row r="105" spans="2:14" x14ac:dyDescent="0.25">
      <c r="B105" s="142" t="s">
        <v>361</v>
      </c>
      <c r="C105" s="143"/>
      <c r="D105" s="144"/>
      <c r="E105" s="196"/>
      <c r="F105" s="194">
        <v>6.0605838323353263</v>
      </c>
      <c r="G105" s="143"/>
      <c r="H105" s="144"/>
      <c r="I105" s="194"/>
      <c r="J105" s="194">
        <v>4.8938234641828136E-2</v>
      </c>
      <c r="K105" s="144"/>
      <c r="L105" s="144"/>
      <c r="M105" s="194"/>
      <c r="N105" s="194">
        <v>0.14861422506320876</v>
      </c>
    </row>
    <row r="106" spans="2:14" ht="15.75" thickBot="1" x14ac:dyDescent="0.3">
      <c r="B106" s="142" t="s">
        <v>362</v>
      </c>
      <c r="C106" s="146"/>
      <c r="D106" s="147">
        <v>4.336212495867767</v>
      </c>
      <c r="E106" s="206"/>
      <c r="F106" s="207">
        <v>4.336212495867767</v>
      </c>
      <c r="G106" s="146"/>
      <c r="H106" s="147"/>
      <c r="I106" s="207"/>
      <c r="J106" s="207">
        <v>3.5014214876033546E-2</v>
      </c>
      <c r="K106" s="147"/>
      <c r="L106" s="147"/>
      <c r="M106" s="207"/>
      <c r="N106" s="207">
        <v>0.10298842975206761</v>
      </c>
    </row>
  </sheetData>
  <mergeCells count="3">
    <mergeCell ref="A5:R5"/>
    <mergeCell ref="A37:R37"/>
    <mergeCell ref="A1:R1"/>
  </mergeCells>
  <pageMargins left="0.7" right="0.7" top="0.75" bottom="0.75" header="0.3" footer="0.3"/>
  <pageSetup paperSize="8" scale="56"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R31"/>
  <sheetViews>
    <sheetView zoomScaleNormal="100" workbookViewId="0">
      <selection activeCell="B1" sqref="B1:P1"/>
    </sheetView>
  </sheetViews>
  <sheetFormatPr baseColWidth="10" defaultColWidth="11.42578125" defaultRowHeight="15" x14ac:dyDescent="0.25"/>
  <cols>
    <col min="1" max="1" width="11.42578125" style="61"/>
    <col min="2" max="2" width="31" style="61" customWidth="1"/>
    <col min="3" max="3" width="18" style="61" customWidth="1"/>
    <col min="4" max="4" width="17.7109375" style="61" customWidth="1"/>
    <col min="5" max="5" width="18.7109375" style="61" customWidth="1"/>
    <col min="6" max="6" width="17.28515625" style="61" customWidth="1"/>
    <col min="7" max="7" width="15.7109375" style="61" customWidth="1"/>
    <col min="8" max="8" width="11.42578125" style="61"/>
    <col min="9" max="9" width="14.5703125" style="61" customWidth="1"/>
    <col min="10" max="10" width="18.7109375" style="61" customWidth="1"/>
    <col min="11" max="11" width="28.5703125" style="61" customWidth="1"/>
    <col min="12" max="12" width="17.7109375" style="61" customWidth="1"/>
    <col min="13" max="13" width="18.5703125" style="61" customWidth="1"/>
    <col min="14" max="14" width="15.7109375" style="61" customWidth="1"/>
    <col min="15" max="15" width="20.28515625" style="61" customWidth="1"/>
    <col min="16" max="16" width="26" style="61" customWidth="1"/>
    <col min="17" max="17" width="23.7109375" style="61" customWidth="1"/>
    <col min="18" max="16384" width="11.42578125" style="61"/>
  </cols>
  <sheetData>
    <row r="1" spans="2:17" ht="25.9" customHeight="1" x14ac:dyDescent="0.25">
      <c r="B1" s="461" t="s">
        <v>363</v>
      </c>
      <c r="C1" s="461"/>
      <c r="D1" s="461"/>
      <c r="E1" s="461"/>
      <c r="F1" s="461"/>
      <c r="G1" s="461"/>
      <c r="H1" s="461"/>
      <c r="I1" s="461"/>
      <c r="J1" s="461"/>
      <c r="K1" s="461"/>
      <c r="L1" s="461"/>
      <c r="M1" s="461"/>
      <c r="N1" s="461"/>
      <c r="O1" s="461"/>
      <c r="P1" s="461"/>
      <c r="Q1" s="335"/>
    </row>
    <row r="4" spans="2:17" ht="15.75" thickBot="1" x14ac:dyDescent="0.3"/>
    <row r="5" spans="2:17" ht="60.75" thickBot="1" x14ac:dyDescent="0.3">
      <c r="B5" s="333" t="s">
        <v>364</v>
      </c>
      <c r="C5" s="328" t="s">
        <v>365</v>
      </c>
      <c r="D5" s="329" t="s">
        <v>366</v>
      </c>
      <c r="E5" s="329" t="s">
        <v>367</v>
      </c>
      <c r="F5" s="330" t="s">
        <v>368</v>
      </c>
      <c r="G5" s="330" t="s">
        <v>369</v>
      </c>
      <c r="H5" s="330" t="s">
        <v>370</v>
      </c>
      <c r="I5" s="330" t="s">
        <v>371</v>
      </c>
      <c r="J5" s="330" t="s">
        <v>372</v>
      </c>
      <c r="K5" s="331" t="s">
        <v>373</v>
      </c>
      <c r="L5" s="331" t="s">
        <v>374</v>
      </c>
      <c r="M5" s="331" t="s">
        <v>375</v>
      </c>
      <c r="N5" s="331" t="s">
        <v>376</v>
      </c>
      <c r="O5" s="331" t="s">
        <v>377</v>
      </c>
      <c r="P5" s="332" t="s">
        <v>378</v>
      </c>
    </row>
    <row r="6" spans="2:17" ht="30" x14ac:dyDescent="0.25">
      <c r="B6" s="334" t="s">
        <v>379</v>
      </c>
      <c r="C6" s="325"/>
      <c r="D6" s="326"/>
      <c r="E6" s="326"/>
      <c r="F6" s="326"/>
      <c r="G6" s="326"/>
      <c r="H6" s="326"/>
      <c r="I6" s="326"/>
      <c r="J6" s="326"/>
      <c r="K6" s="326"/>
      <c r="L6" s="326"/>
      <c r="M6" s="326"/>
      <c r="N6" s="326"/>
      <c r="O6" s="326"/>
      <c r="P6" s="327"/>
    </row>
    <row r="7" spans="2:17" ht="49.5" customHeight="1" x14ac:dyDescent="0.25">
      <c r="B7" s="336"/>
      <c r="C7" s="321"/>
      <c r="D7" s="316"/>
      <c r="E7" s="316"/>
      <c r="F7" s="316"/>
      <c r="G7" s="316"/>
      <c r="H7" s="316"/>
      <c r="I7" s="316"/>
      <c r="J7" s="316"/>
      <c r="K7" s="316"/>
      <c r="L7" s="316"/>
      <c r="M7" s="316"/>
      <c r="N7" s="316"/>
      <c r="O7" s="316"/>
      <c r="P7" s="317"/>
    </row>
    <row r="8" spans="2:17" ht="45" customHeight="1" x14ac:dyDescent="0.25">
      <c r="B8" s="336"/>
      <c r="C8" s="322"/>
      <c r="D8" s="65"/>
      <c r="E8" s="65"/>
      <c r="F8" s="65"/>
      <c r="G8" s="65"/>
      <c r="H8" s="65"/>
      <c r="I8" s="65"/>
      <c r="J8" s="65"/>
      <c r="K8" s="65"/>
      <c r="L8" s="65"/>
      <c r="M8" s="65"/>
      <c r="N8" s="65"/>
      <c r="O8" s="65"/>
      <c r="P8" s="318"/>
    </row>
    <row r="9" spans="2:17" ht="49.5" customHeight="1" x14ac:dyDescent="0.25">
      <c r="B9" s="336"/>
      <c r="C9" s="322"/>
      <c r="D9" s="65"/>
      <c r="E9" s="65"/>
      <c r="F9" s="65"/>
      <c r="G9" s="65"/>
      <c r="H9" s="65"/>
      <c r="I9" s="65"/>
      <c r="J9" s="65"/>
      <c r="K9" s="65"/>
      <c r="L9" s="65"/>
      <c r="M9" s="65"/>
      <c r="N9" s="65"/>
      <c r="O9" s="65"/>
      <c r="P9" s="318"/>
    </row>
    <row r="10" spans="2:17" ht="39.75" customHeight="1" x14ac:dyDescent="0.25">
      <c r="B10" s="336"/>
      <c r="C10" s="322"/>
      <c r="D10" s="65"/>
      <c r="E10" s="65"/>
      <c r="F10" s="65"/>
      <c r="G10" s="65"/>
      <c r="H10" s="65"/>
      <c r="I10" s="65"/>
      <c r="J10" s="65"/>
      <c r="K10" s="65"/>
      <c r="L10" s="65"/>
      <c r="M10" s="65"/>
      <c r="N10" s="65"/>
      <c r="O10" s="65"/>
      <c r="P10" s="318"/>
    </row>
    <row r="11" spans="2:17" ht="42.75" customHeight="1" x14ac:dyDescent="0.25">
      <c r="B11" s="336"/>
      <c r="C11" s="322"/>
      <c r="D11" s="65"/>
      <c r="E11" s="65"/>
      <c r="F11" s="65"/>
      <c r="G11" s="65"/>
      <c r="H11" s="65"/>
      <c r="I11" s="65"/>
      <c r="J11" s="65"/>
      <c r="K11" s="65"/>
      <c r="L11" s="65"/>
      <c r="M11" s="65"/>
      <c r="N11" s="65"/>
      <c r="O11" s="65"/>
      <c r="P11" s="318"/>
    </row>
    <row r="12" spans="2:17" ht="39.75" customHeight="1" x14ac:dyDescent="0.25">
      <c r="B12" s="336"/>
      <c r="C12" s="322"/>
      <c r="D12" s="65"/>
      <c r="E12" s="65"/>
      <c r="F12" s="65"/>
      <c r="G12" s="65"/>
      <c r="H12" s="65"/>
      <c r="I12" s="65"/>
      <c r="J12" s="65"/>
      <c r="K12" s="65"/>
      <c r="L12" s="65"/>
      <c r="M12" s="65"/>
      <c r="N12" s="65"/>
      <c r="O12" s="65"/>
      <c r="P12" s="318"/>
    </row>
    <row r="13" spans="2:17" ht="44.25" customHeight="1" x14ac:dyDescent="0.25">
      <c r="B13" s="336"/>
      <c r="C13" s="322"/>
      <c r="D13" s="65"/>
      <c r="E13" s="65"/>
      <c r="F13" s="65"/>
      <c r="G13" s="65"/>
      <c r="H13" s="65"/>
      <c r="I13" s="65"/>
      <c r="J13" s="65"/>
      <c r="K13" s="65"/>
      <c r="L13" s="65"/>
      <c r="M13" s="65"/>
      <c r="N13" s="65"/>
      <c r="O13" s="65"/>
      <c r="P13" s="318"/>
    </row>
    <row r="14" spans="2:17" ht="44.25" customHeight="1" thickBot="1" x14ac:dyDescent="0.3">
      <c r="B14" s="337"/>
      <c r="C14" s="323"/>
      <c r="D14" s="319"/>
      <c r="E14" s="319"/>
      <c r="F14" s="319"/>
      <c r="G14" s="319"/>
      <c r="H14" s="319"/>
      <c r="I14" s="319"/>
      <c r="J14" s="319"/>
      <c r="K14" s="319"/>
      <c r="L14" s="319"/>
      <c r="M14" s="319"/>
      <c r="N14" s="319"/>
      <c r="O14" s="319"/>
      <c r="P14" s="320"/>
    </row>
    <row r="17" spans="2:18" ht="15.75" x14ac:dyDescent="0.25">
      <c r="B17" s="338" t="s">
        <v>363</v>
      </c>
      <c r="C17" s="339"/>
      <c r="D17" s="339"/>
    </row>
    <row r="18" spans="2:18" x14ac:dyDescent="0.25">
      <c r="B18" s="340"/>
      <c r="C18" s="341"/>
      <c r="D18" s="341"/>
    </row>
    <row r="19" spans="2:18" ht="30" x14ac:dyDescent="0.25">
      <c r="B19" s="52" t="s">
        <v>380</v>
      </c>
      <c r="C19" s="52" t="s">
        <v>381</v>
      </c>
      <c r="D19" s="52" t="s">
        <v>382</v>
      </c>
      <c r="E19" s="52" t="s">
        <v>383</v>
      </c>
      <c r="F19" s="52" t="s">
        <v>384</v>
      </c>
      <c r="G19" s="52" t="s">
        <v>385</v>
      </c>
      <c r="K19" s="64" t="s">
        <v>386</v>
      </c>
      <c r="L19" s="64" t="s">
        <v>381</v>
      </c>
      <c r="M19" s="64" t="s">
        <v>387</v>
      </c>
      <c r="N19" s="64" t="s">
        <v>388</v>
      </c>
      <c r="O19" s="64" t="s">
        <v>389</v>
      </c>
      <c r="P19" s="64" t="s">
        <v>390</v>
      </c>
      <c r="Q19" s="64" t="s">
        <v>391</v>
      </c>
      <c r="R19" s="61" t="s">
        <v>392</v>
      </c>
    </row>
    <row r="20" spans="2:18" ht="41.25" customHeight="1" x14ac:dyDescent="0.25">
      <c r="B20" s="342" t="s">
        <v>393</v>
      </c>
      <c r="C20" s="343"/>
      <c r="D20" s="343"/>
      <c r="E20" s="343"/>
      <c r="F20" s="343"/>
      <c r="G20" s="343"/>
      <c r="J20" s="64" t="s">
        <v>394</v>
      </c>
      <c r="K20" s="64"/>
      <c r="L20" s="64"/>
      <c r="M20" s="64"/>
      <c r="N20" s="64"/>
      <c r="O20" s="64"/>
      <c r="P20" s="64"/>
      <c r="Q20" s="64"/>
    </row>
    <row r="21" spans="2:18" ht="51.75" customHeight="1" x14ac:dyDescent="0.25">
      <c r="B21" s="342" t="s">
        <v>395</v>
      </c>
      <c r="C21" s="343"/>
      <c r="D21" s="343"/>
      <c r="E21" s="343"/>
      <c r="F21" s="343"/>
      <c r="G21" s="343"/>
      <c r="J21" s="64" t="s">
        <v>396</v>
      </c>
      <c r="K21" s="64"/>
      <c r="L21" s="64"/>
      <c r="M21" s="64"/>
      <c r="N21" s="64"/>
      <c r="O21" s="64"/>
      <c r="P21" s="64"/>
      <c r="Q21" s="64"/>
    </row>
    <row r="22" spans="2:18" ht="42" customHeight="1" x14ac:dyDescent="0.25">
      <c r="B22" s="342" t="s">
        <v>397</v>
      </c>
      <c r="C22" s="343"/>
      <c r="D22" s="343"/>
      <c r="E22" s="343"/>
      <c r="F22" s="343"/>
      <c r="G22" s="343"/>
      <c r="J22" s="64" t="s">
        <v>398</v>
      </c>
      <c r="K22" s="64"/>
      <c r="L22" s="64"/>
      <c r="M22" s="64"/>
      <c r="N22" s="64"/>
      <c r="O22" s="64"/>
      <c r="P22" s="64"/>
      <c r="Q22" s="64"/>
    </row>
    <row r="23" spans="2:18" ht="45" x14ac:dyDescent="0.25">
      <c r="B23" s="342" t="s">
        <v>399</v>
      </c>
      <c r="C23" s="343"/>
      <c r="D23" s="343"/>
      <c r="E23" s="343"/>
      <c r="F23" s="343"/>
      <c r="G23" s="343"/>
      <c r="H23" s="61" t="s">
        <v>400</v>
      </c>
      <c r="J23" s="64" t="s">
        <v>401</v>
      </c>
      <c r="K23" s="64"/>
      <c r="L23" s="64"/>
      <c r="M23" s="64"/>
      <c r="N23" s="64"/>
      <c r="O23" s="64"/>
      <c r="P23" s="64"/>
      <c r="Q23" s="64"/>
    </row>
    <row r="24" spans="2:18" ht="47.25" customHeight="1" x14ac:dyDescent="0.25">
      <c r="B24" s="342" t="s">
        <v>402</v>
      </c>
      <c r="C24" s="343"/>
      <c r="D24" s="343"/>
      <c r="E24" s="343"/>
      <c r="F24" s="343"/>
      <c r="G24" s="343"/>
      <c r="J24" s="64" t="s">
        <v>403</v>
      </c>
      <c r="K24" s="64"/>
      <c r="L24" s="64"/>
      <c r="M24" s="64"/>
      <c r="N24" s="64"/>
      <c r="O24" s="64"/>
      <c r="P24" s="64"/>
      <c r="Q24" s="64"/>
    </row>
    <row r="25" spans="2:18" ht="36" customHeight="1" x14ac:dyDescent="0.25">
      <c r="B25" s="342" t="s">
        <v>404</v>
      </c>
      <c r="C25" s="344"/>
      <c r="D25" s="344"/>
      <c r="E25" s="344"/>
      <c r="F25" s="344"/>
      <c r="G25" s="344"/>
      <c r="J25" s="64" t="s">
        <v>405</v>
      </c>
      <c r="K25" s="64"/>
      <c r="L25" s="64"/>
      <c r="M25" s="64"/>
      <c r="N25" s="64"/>
      <c r="O25" s="64"/>
      <c r="P25" s="64"/>
      <c r="Q25" s="64"/>
    </row>
    <row r="26" spans="2:18" ht="54" customHeight="1" x14ac:dyDescent="0.25">
      <c r="B26" s="345" t="s">
        <v>406</v>
      </c>
      <c r="C26" s="344"/>
      <c r="D26" s="344"/>
      <c r="E26" s="344"/>
      <c r="F26" s="344"/>
      <c r="G26" s="344"/>
      <c r="J26" s="64" t="s">
        <v>407</v>
      </c>
      <c r="K26" s="64"/>
      <c r="L26" s="64"/>
      <c r="M26" s="64"/>
      <c r="N26" s="64"/>
      <c r="O26" s="64"/>
      <c r="P26" s="64"/>
      <c r="Q26" s="64"/>
    </row>
    <row r="27" spans="2:18" ht="34.15" customHeight="1" x14ac:dyDescent="0.25">
      <c r="B27" s="345" t="s">
        <v>408</v>
      </c>
      <c r="C27" s="344"/>
      <c r="D27" s="344"/>
      <c r="E27" s="344"/>
      <c r="F27" s="344"/>
      <c r="G27" s="344"/>
      <c r="J27" s="64" t="s">
        <v>409</v>
      </c>
      <c r="K27" s="64"/>
      <c r="L27" s="64"/>
      <c r="M27" s="64"/>
      <c r="N27" s="64"/>
      <c r="O27" s="64"/>
      <c r="P27" s="64"/>
      <c r="Q27" s="64"/>
      <c r="R27" s="61" t="s">
        <v>410</v>
      </c>
    </row>
    <row r="28" spans="2:18" ht="22.9" customHeight="1" x14ac:dyDescent="0.25">
      <c r="B28" s="345" t="s">
        <v>411</v>
      </c>
      <c r="C28" s="344"/>
      <c r="D28" s="344"/>
      <c r="E28" s="344"/>
      <c r="F28" s="344"/>
      <c r="G28" s="344"/>
      <c r="J28" s="64" t="s">
        <v>412</v>
      </c>
      <c r="K28" s="64"/>
      <c r="L28" s="64"/>
      <c r="M28" s="64"/>
      <c r="N28" s="64"/>
      <c r="O28" s="64"/>
      <c r="P28" s="64"/>
      <c r="Q28" s="64"/>
    </row>
    <row r="29" spans="2:18" ht="28.9" customHeight="1" x14ac:dyDescent="0.25">
      <c r="B29" s="345" t="s">
        <v>413</v>
      </c>
      <c r="C29" s="344"/>
      <c r="D29" s="344"/>
      <c r="E29" s="344"/>
      <c r="F29" s="344"/>
      <c r="G29" s="344"/>
      <c r="J29" s="64" t="s">
        <v>414</v>
      </c>
      <c r="K29" s="64"/>
      <c r="L29" s="64"/>
      <c r="M29" s="64"/>
      <c r="N29" s="64"/>
      <c r="O29" s="64"/>
      <c r="P29" s="64"/>
      <c r="Q29" s="64"/>
    </row>
    <row r="30" spans="2:18" ht="31.5" customHeight="1" x14ac:dyDescent="0.25">
      <c r="B30" s="61" t="s">
        <v>415</v>
      </c>
      <c r="C30" s="360" t="s">
        <v>416</v>
      </c>
      <c r="J30" s="64" t="s">
        <v>417</v>
      </c>
      <c r="K30" s="64"/>
      <c r="L30" s="64"/>
      <c r="M30" s="64"/>
      <c r="N30" s="64"/>
      <c r="O30" s="64"/>
      <c r="P30" s="64"/>
      <c r="Q30" s="64"/>
    </row>
    <row r="31" spans="2:18" ht="24.6" customHeight="1" x14ac:dyDescent="0.25">
      <c r="J31" s="64" t="s">
        <v>418</v>
      </c>
      <c r="K31" s="64"/>
      <c r="L31" s="64"/>
      <c r="M31" s="64"/>
      <c r="N31" s="64"/>
      <c r="O31" s="64"/>
      <c r="P31" s="64"/>
      <c r="Q31" s="64"/>
    </row>
  </sheetData>
  <mergeCells count="1">
    <mergeCell ref="B1:P1"/>
  </mergeCells>
  <phoneticPr fontId="21" type="noConversion"/>
  <pageMargins left="0.25" right="0.25" top="0.75" bottom="0.75" header="0.3" footer="0.3"/>
  <pageSetup paperSize="8" scale="70" fitToWidth="0" orientation="landscape"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AD207"/>
  <sheetViews>
    <sheetView topLeftCell="H1" zoomScaleNormal="100" workbookViewId="0">
      <selection activeCell="K5" sqref="K5:W12"/>
    </sheetView>
  </sheetViews>
  <sheetFormatPr baseColWidth="10" defaultColWidth="11.42578125" defaultRowHeight="15" x14ac:dyDescent="0.25"/>
  <cols>
    <col min="2" max="2" width="19" customWidth="1"/>
    <col min="3" max="3" width="36.7109375" customWidth="1"/>
    <col min="4" max="4" width="28.7109375" customWidth="1"/>
    <col min="5" max="5" width="22" customWidth="1"/>
    <col min="6" max="6" width="29.28515625" customWidth="1"/>
    <col min="9" max="9" width="34.7109375" customWidth="1"/>
    <col min="11" max="11" width="15.42578125" customWidth="1"/>
    <col min="12" max="17" width="15.42578125" hidden="1" customWidth="1"/>
    <col min="18" max="18" width="15.42578125" customWidth="1"/>
    <col min="19" max="19" width="15.7109375" customWidth="1"/>
    <col min="21" max="22" width="16.28515625" customWidth="1"/>
  </cols>
  <sheetData>
    <row r="1" spans="2:30" ht="25.9" customHeight="1" x14ac:dyDescent="0.25">
      <c r="B1" s="443" t="s">
        <v>419</v>
      </c>
      <c r="C1" s="443"/>
      <c r="D1" s="443"/>
      <c r="E1" s="443"/>
      <c r="F1" s="443"/>
      <c r="G1" s="443"/>
      <c r="H1" s="443"/>
      <c r="I1" s="443"/>
      <c r="J1" s="443"/>
      <c r="K1" s="443"/>
      <c r="L1" s="443"/>
      <c r="M1" s="443"/>
      <c r="N1" s="443"/>
      <c r="O1" s="443"/>
      <c r="P1" s="443"/>
      <c r="Q1" s="443"/>
      <c r="R1" s="443"/>
      <c r="S1" s="443"/>
      <c r="T1" s="443"/>
      <c r="U1" s="443"/>
      <c r="V1" s="443"/>
      <c r="W1" s="443"/>
      <c r="X1" s="443"/>
      <c r="Y1" s="443"/>
    </row>
    <row r="2" spans="2:30" x14ac:dyDescent="0.25">
      <c r="D2" t="s">
        <v>420</v>
      </c>
    </row>
    <row r="4" spans="2:30" s="1" customFormat="1" ht="16.5" thickBot="1" x14ac:dyDescent="0.25">
      <c r="C4" s="3" t="s">
        <v>421</v>
      </c>
      <c r="D4" s="68" t="s">
        <v>422</v>
      </c>
      <c r="E4" s="68"/>
      <c r="F4" s="4"/>
      <c r="G4" s="4"/>
      <c r="H4" s="4"/>
      <c r="I4" s="4"/>
      <c r="J4" s="4"/>
      <c r="K4" s="4"/>
      <c r="L4" s="4"/>
      <c r="M4" s="4"/>
      <c r="N4" s="4"/>
      <c r="O4" s="4"/>
      <c r="P4" s="4"/>
      <c r="Q4" s="4"/>
      <c r="R4" s="4"/>
      <c r="S4" s="4"/>
      <c r="T4" s="4"/>
      <c r="U4" s="4"/>
      <c r="V4" s="4"/>
      <c r="W4" s="4"/>
      <c r="X4" s="5"/>
      <c r="Y4" s="5"/>
      <c r="Z4" s="5"/>
      <c r="AA4" s="6"/>
      <c r="AB4" s="6"/>
      <c r="AC4" s="6"/>
      <c r="AD4" s="6"/>
    </row>
    <row r="5" spans="2:30" x14ac:dyDescent="0.25">
      <c r="K5" s="77"/>
      <c r="L5" s="78"/>
      <c r="M5" s="78"/>
      <c r="N5" s="78"/>
      <c r="O5" s="78"/>
      <c r="P5" s="78"/>
      <c r="Q5" s="78"/>
      <c r="R5" s="78"/>
      <c r="S5" s="78" t="s">
        <v>423</v>
      </c>
      <c r="T5" s="78"/>
      <c r="U5" s="78"/>
      <c r="V5" s="78"/>
      <c r="W5" s="79"/>
    </row>
    <row r="6" spans="2:30" ht="4.1500000000000004" customHeight="1" x14ac:dyDescent="0.25">
      <c r="K6" s="80"/>
      <c r="W6" s="81"/>
    </row>
    <row r="7" spans="2:30" ht="72.599999999999994" customHeight="1" x14ac:dyDescent="0.25">
      <c r="D7" s="11" t="s">
        <v>424</v>
      </c>
      <c r="K7" s="80"/>
      <c r="R7" s="11" t="s">
        <v>425</v>
      </c>
      <c r="S7" s="75" t="s">
        <v>426</v>
      </c>
      <c r="T7" s="11" t="s">
        <v>427</v>
      </c>
      <c r="U7" s="75" t="s">
        <v>428</v>
      </c>
      <c r="V7" s="75" t="s">
        <v>429</v>
      </c>
      <c r="W7" s="86" t="s">
        <v>430</v>
      </c>
    </row>
    <row r="8" spans="2:30" x14ac:dyDescent="0.25">
      <c r="E8" s="11" t="s">
        <v>431</v>
      </c>
      <c r="K8" s="85" t="s">
        <v>195</v>
      </c>
      <c r="L8" s="11"/>
      <c r="M8" s="11"/>
      <c r="N8" s="11"/>
      <c r="O8" s="11"/>
      <c r="P8" s="11"/>
      <c r="Q8" s="11"/>
      <c r="R8" s="376" t="s">
        <v>432</v>
      </c>
      <c r="S8" s="11" t="s">
        <v>196</v>
      </c>
      <c r="T8" s="11" t="s">
        <v>196</v>
      </c>
      <c r="U8" s="11"/>
      <c r="V8" s="11"/>
      <c r="W8" s="365"/>
    </row>
    <row r="9" spans="2:30" x14ac:dyDescent="0.25">
      <c r="D9" s="14" t="s">
        <v>433</v>
      </c>
      <c r="E9" s="244">
        <f>T73</f>
        <v>0</v>
      </c>
      <c r="F9" t="s">
        <v>434</v>
      </c>
      <c r="K9" s="85" t="s">
        <v>435</v>
      </c>
      <c r="L9" s="11"/>
      <c r="M9" s="11"/>
      <c r="N9" s="11"/>
      <c r="O9" s="11"/>
      <c r="P9" s="11"/>
      <c r="Q9" s="11"/>
      <c r="R9" s="11" t="s">
        <v>432</v>
      </c>
      <c r="S9" s="11" t="s">
        <v>196</v>
      </c>
      <c r="T9" s="11" t="s">
        <v>196</v>
      </c>
      <c r="U9" s="11"/>
      <c r="V9" s="11"/>
      <c r="W9" s="365"/>
    </row>
    <row r="10" spans="2:30" x14ac:dyDescent="0.25">
      <c r="D10" t="s">
        <v>436</v>
      </c>
      <c r="E10" s="244">
        <f>T74</f>
        <v>0</v>
      </c>
      <c r="K10" s="85" t="s">
        <v>437</v>
      </c>
      <c r="L10" s="11"/>
      <c r="M10" s="11"/>
      <c r="N10" s="11"/>
      <c r="O10" s="11"/>
      <c r="P10" s="11"/>
      <c r="Q10" s="11"/>
      <c r="R10" s="11" t="s">
        <v>432</v>
      </c>
      <c r="S10" s="11"/>
      <c r="T10" s="11"/>
      <c r="U10" s="11" t="s">
        <v>196</v>
      </c>
      <c r="V10" s="376" t="s">
        <v>196</v>
      </c>
      <c r="W10" s="365" t="s">
        <v>196</v>
      </c>
    </row>
    <row r="11" spans="2:30" x14ac:dyDescent="0.25">
      <c r="D11" t="s">
        <v>438</v>
      </c>
      <c r="E11" s="244">
        <f>S202</f>
        <v>0</v>
      </c>
      <c r="K11" s="85" t="s">
        <v>439</v>
      </c>
      <c r="L11" s="11"/>
      <c r="M11" s="11"/>
      <c r="N11" s="11"/>
      <c r="O11" s="11"/>
      <c r="P11" s="11"/>
      <c r="Q11" s="11"/>
      <c r="R11" s="11" t="s">
        <v>432</v>
      </c>
      <c r="S11" s="11"/>
      <c r="T11" s="11"/>
      <c r="U11" s="11" t="s">
        <v>196</v>
      </c>
      <c r="V11" s="11" t="s">
        <v>196</v>
      </c>
      <c r="W11" s="365" t="s">
        <v>196</v>
      </c>
    </row>
    <row r="12" spans="2:30" ht="15.75" thickBot="1" x14ac:dyDescent="0.3">
      <c r="D12" t="s">
        <v>440</v>
      </c>
      <c r="E12" s="244">
        <f>S202</f>
        <v>0</v>
      </c>
      <c r="K12" s="82"/>
      <c r="L12" s="83"/>
      <c r="M12" s="83"/>
      <c r="N12" s="83"/>
      <c r="O12" s="83"/>
      <c r="P12" s="83"/>
      <c r="Q12" s="83"/>
      <c r="R12" s="366"/>
      <c r="S12" s="366"/>
      <c r="T12" s="366"/>
      <c r="U12" s="366"/>
      <c r="V12" s="366"/>
      <c r="W12" s="367"/>
    </row>
    <row r="13" spans="2:30" x14ac:dyDescent="0.25">
      <c r="D13" t="s">
        <v>441</v>
      </c>
      <c r="E13" s="244">
        <f>S203</f>
        <v>0</v>
      </c>
    </row>
    <row r="14" spans="2:30" x14ac:dyDescent="0.25">
      <c r="D14" s="14" t="s">
        <v>442</v>
      </c>
      <c r="E14" s="244"/>
      <c r="F14" t="s">
        <v>443</v>
      </c>
    </row>
    <row r="15" spans="2:30" x14ac:dyDescent="0.25">
      <c r="D15" s="14" t="s">
        <v>444</v>
      </c>
      <c r="E15" s="244"/>
    </row>
    <row r="16" spans="2:30" x14ac:dyDescent="0.25">
      <c r="D16" s="14" t="s">
        <v>445</v>
      </c>
      <c r="E16" s="244"/>
    </row>
    <row r="17" spans="2:10" x14ac:dyDescent="0.25">
      <c r="D17" s="11" t="s">
        <v>446</v>
      </c>
      <c r="E17" s="245">
        <f>SUM(E10:E14)</f>
        <v>0</v>
      </c>
    </row>
    <row r="18" spans="2:10" x14ac:dyDescent="0.25">
      <c r="D18" s="11"/>
      <c r="E18" s="70"/>
    </row>
    <row r="19" spans="2:10" x14ac:dyDescent="0.25">
      <c r="D19" s="164" t="s">
        <v>447</v>
      </c>
      <c r="E19" s="70"/>
    </row>
    <row r="21" spans="2:10" x14ac:dyDescent="0.25">
      <c r="D21" s="14" t="s">
        <v>448</v>
      </c>
    </row>
    <row r="22" spans="2:10" x14ac:dyDescent="0.25">
      <c r="B22" s="71"/>
      <c r="C22" s="71"/>
      <c r="D22" s="71"/>
      <c r="E22" s="71"/>
      <c r="F22" s="71"/>
      <c r="G22" s="71"/>
      <c r="H22" s="71"/>
      <c r="I22" s="71"/>
      <c r="J22" s="71"/>
    </row>
    <row r="23" spans="2:10" x14ac:dyDescent="0.25">
      <c r="C23" s="72"/>
    </row>
    <row r="25" spans="2:10" x14ac:dyDescent="0.25">
      <c r="B25" t="s">
        <v>449</v>
      </c>
      <c r="C25" t="s">
        <v>450</v>
      </c>
      <c r="D25" s="13"/>
      <c r="E25" s="13"/>
      <c r="F25" t="s">
        <v>451</v>
      </c>
    </row>
    <row r="26" spans="2:10" x14ac:dyDescent="0.25">
      <c r="F26" t="s">
        <v>452</v>
      </c>
    </row>
    <row r="29" spans="2:10" x14ac:dyDescent="0.25">
      <c r="C29" t="s">
        <v>453</v>
      </c>
      <c r="D29" s="13"/>
      <c r="E29" s="13"/>
      <c r="F29" t="s">
        <v>451</v>
      </c>
    </row>
    <row r="30" spans="2:10" x14ac:dyDescent="0.25">
      <c r="F30" t="s">
        <v>454</v>
      </c>
    </row>
    <row r="31" spans="2:10" x14ac:dyDescent="0.25">
      <c r="C31" t="s">
        <v>455</v>
      </c>
      <c r="D31" s="13"/>
      <c r="E31" s="13"/>
    </row>
    <row r="32" spans="2:10" x14ac:dyDescent="0.25">
      <c r="D32" s="13"/>
      <c r="E32" s="13"/>
    </row>
    <row r="33" spans="2:28" x14ac:dyDescent="0.25">
      <c r="B33" s="73" t="s">
        <v>456</v>
      </c>
      <c r="C33" s="12"/>
      <c r="D33" s="12"/>
      <c r="E33" s="12"/>
      <c r="F33" s="12"/>
      <c r="G33" s="12"/>
      <c r="H33" s="12"/>
      <c r="I33" s="12"/>
      <c r="J33" s="12"/>
      <c r="K33" s="12"/>
      <c r="L33" s="12"/>
      <c r="M33" s="12"/>
      <c r="N33" s="12"/>
      <c r="O33" s="12"/>
      <c r="P33" s="12"/>
      <c r="Q33" s="12"/>
      <c r="R33" s="12"/>
      <c r="S33" s="12"/>
    </row>
    <row r="34" spans="2:28" ht="30" x14ac:dyDescent="0.25">
      <c r="B34" s="236" t="s">
        <v>457</v>
      </c>
      <c r="C34" s="67" t="s">
        <v>458</v>
      </c>
      <c r="D34" s="67" t="s">
        <v>459</v>
      </c>
      <c r="E34" s="62" t="s">
        <v>460</v>
      </c>
      <c r="F34" s="66" t="s">
        <v>461</v>
      </c>
      <c r="G34" s="66"/>
      <c r="H34" s="66"/>
      <c r="I34" s="66"/>
      <c r="J34" s="66"/>
      <c r="K34" s="237" t="s">
        <v>462</v>
      </c>
      <c r="L34" s="64" t="s">
        <v>463</v>
      </c>
      <c r="M34" s="64" t="s">
        <v>464</v>
      </c>
      <c r="N34" s="64" t="s">
        <v>285</v>
      </c>
      <c r="O34" s="64" t="s">
        <v>465</v>
      </c>
      <c r="P34" s="64" t="s">
        <v>466</v>
      </c>
      <c r="Q34" s="64" t="s">
        <v>467</v>
      </c>
      <c r="R34" s="13" t="s">
        <v>460</v>
      </c>
      <c r="S34" s="73" t="s">
        <v>461</v>
      </c>
      <c r="T34" s="11"/>
      <c r="U34" s="11"/>
      <c r="V34" s="11"/>
      <c r="W34" s="11"/>
      <c r="X34" s="11"/>
      <c r="Y34" s="11"/>
      <c r="Z34" s="11"/>
      <c r="AA34" s="11"/>
    </row>
    <row r="35" spans="2:28" x14ac:dyDescent="0.25">
      <c r="B35" s="51" t="s">
        <v>468</v>
      </c>
      <c r="C35" s="62"/>
      <c r="D35" s="62"/>
      <c r="E35" s="62"/>
      <c r="F35" s="62"/>
      <c r="G35" s="62"/>
      <c r="H35" s="62"/>
      <c r="I35" s="62"/>
      <c r="J35" s="62"/>
      <c r="K35" s="62"/>
      <c r="L35" s="62"/>
      <c r="M35" s="62"/>
      <c r="N35" s="62"/>
      <c r="O35" s="62"/>
      <c r="P35" s="62"/>
      <c r="Q35" s="62" t="s">
        <v>196</v>
      </c>
      <c r="S35" s="74">
        <v>1</v>
      </c>
      <c r="T35" s="13" t="s">
        <v>469</v>
      </c>
      <c r="U35" s="13"/>
      <c r="V35" s="13"/>
      <c r="W35" s="13"/>
      <c r="X35" s="13"/>
      <c r="Y35" s="13"/>
      <c r="Z35" s="13"/>
      <c r="AA35" s="13"/>
    </row>
    <row r="36" spans="2:28" x14ac:dyDescent="0.25">
      <c r="B36" s="51" t="s">
        <v>470</v>
      </c>
      <c r="C36" s="62"/>
      <c r="D36" s="62"/>
      <c r="E36" s="62"/>
      <c r="F36" s="62"/>
      <c r="G36" s="62"/>
      <c r="H36" s="62"/>
      <c r="I36" s="62"/>
      <c r="J36" s="62"/>
      <c r="K36" s="62"/>
      <c r="L36" s="62"/>
      <c r="M36" s="62"/>
      <c r="N36" s="62"/>
      <c r="O36" s="62"/>
      <c r="P36" s="62" t="s">
        <v>196</v>
      </c>
      <c r="Q36" s="62"/>
      <c r="S36" s="74">
        <v>1</v>
      </c>
    </row>
    <row r="37" spans="2:28" x14ac:dyDescent="0.25">
      <c r="B37" s="51" t="s">
        <v>471</v>
      </c>
      <c r="C37" s="62"/>
      <c r="D37" s="62"/>
      <c r="E37" s="62"/>
      <c r="F37" s="62"/>
      <c r="G37" s="62"/>
      <c r="H37" s="62"/>
      <c r="I37" s="62"/>
      <c r="J37" s="62"/>
      <c r="K37" s="62"/>
      <c r="L37" s="62"/>
      <c r="M37" s="62"/>
      <c r="N37" s="62"/>
      <c r="O37" s="62"/>
      <c r="P37" s="62"/>
      <c r="Q37" s="62"/>
      <c r="S37" s="74">
        <v>1</v>
      </c>
    </row>
    <row r="38" spans="2:28" x14ac:dyDescent="0.25">
      <c r="B38" s="51" t="s">
        <v>472</v>
      </c>
      <c r="C38" s="62"/>
      <c r="D38" s="62"/>
      <c r="E38" s="62"/>
      <c r="F38" s="62"/>
      <c r="G38" s="62"/>
      <c r="H38" s="62"/>
      <c r="I38" s="62"/>
      <c r="J38" s="62"/>
      <c r="K38" s="62"/>
      <c r="L38" s="62"/>
      <c r="M38" s="62"/>
      <c r="N38" s="62"/>
      <c r="O38" s="62"/>
      <c r="P38" s="62"/>
      <c r="Q38" s="62"/>
      <c r="S38" s="74">
        <v>1</v>
      </c>
    </row>
    <row r="39" spans="2:28" x14ac:dyDescent="0.25">
      <c r="B39" s="51" t="s">
        <v>473</v>
      </c>
      <c r="C39" s="62"/>
      <c r="D39" s="62"/>
      <c r="E39" s="62"/>
      <c r="F39" s="62"/>
      <c r="G39" s="62"/>
      <c r="H39" s="62"/>
      <c r="I39" s="62"/>
      <c r="J39" s="62"/>
      <c r="K39" s="62"/>
      <c r="L39" s="62"/>
      <c r="M39" s="62"/>
      <c r="N39" s="62"/>
      <c r="O39" s="62"/>
      <c r="P39" s="62"/>
      <c r="Q39" s="62"/>
      <c r="S39" s="74">
        <v>1</v>
      </c>
    </row>
    <row r="40" spans="2:28" x14ac:dyDescent="0.25">
      <c r="B40" s="51" t="s">
        <v>474</v>
      </c>
      <c r="C40" s="62"/>
      <c r="D40" s="62"/>
      <c r="E40" s="62"/>
      <c r="F40" s="62"/>
      <c r="G40" s="62"/>
      <c r="H40" s="62"/>
      <c r="I40" s="62"/>
      <c r="J40" s="62"/>
      <c r="K40" s="62"/>
      <c r="L40" s="62"/>
      <c r="M40" s="62"/>
      <c r="N40" s="62"/>
      <c r="O40" s="62"/>
      <c r="P40" s="62"/>
      <c r="Q40" s="62"/>
      <c r="S40" s="74">
        <v>1</v>
      </c>
    </row>
    <row r="41" spans="2:28" x14ac:dyDescent="0.25">
      <c r="B41" s="51" t="s">
        <v>475</v>
      </c>
      <c r="C41" s="62"/>
      <c r="D41" s="62"/>
      <c r="E41" s="62"/>
      <c r="F41" s="62"/>
      <c r="G41" s="62"/>
      <c r="H41" s="62"/>
      <c r="I41" s="62"/>
      <c r="J41" s="62"/>
      <c r="K41" s="62"/>
      <c r="L41" s="62"/>
      <c r="M41" s="62"/>
      <c r="N41" s="62"/>
      <c r="O41" s="62"/>
      <c r="P41" s="62"/>
      <c r="Q41" s="62"/>
      <c r="S41" s="74">
        <v>1</v>
      </c>
      <c r="AB41" t="s">
        <v>476</v>
      </c>
    </row>
    <row r="42" spans="2:28" x14ac:dyDescent="0.25">
      <c r="B42" s="51" t="s">
        <v>477</v>
      </c>
      <c r="C42" s="62"/>
      <c r="D42" s="62"/>
      <c r="E42" s="62"/>
      <c r="F42" s="62"/>
      <c r="G42" s="62"/>
      <c r="H42" s="62"/>
      <c r="I42" s="62"/>
      <c r="J42" s="62"/>
      <c r="K42" s="62"/>
      <c r="L42" s="62"/>
      <c r="M42" s="62"/>
      <c r="N42" s="62"/>
      <c r="O42" s="62"/>
      <c r="P42" s="62"/>
      <c r="Q42" s="62"/>
      <c r="S42" s="74">
        <v>1</v>
      </c>
    </row>
    <row r="43" spans="2:28" x14ac:dyDescent="0.25">
      <c r="B43" s="51" t="s">
        <v>478</v>
      </c>
      <c r="C43" s="62"/>
      <c r="D43" s="62"/>
      <c r="E43" s="62"/>
      <c r="F43" s="62"/>
      <c r="G43" s="62"/>
      <c r="H43" s="62"/>
      <c r="I43" s="62"/>
      <c r="J43" s="62"/>
      <c r="K43" s="62"/>
      <c r="L43" s="62"/>
      <c r="M43" s="62"/>
      <c r="N43" s="62"/>
      <c r="O43" s="62"/>
      <c r="P43" s="62"/>
      <c r="Q43" s="62"/>
      <c r="S43" s="74">
        <v>1</v>
      </c>
    </row>
    <row r="44" spans="2:28" x14ac:dyDescent="0.25">
      <c r="B44" s="51" t="s">
        <v>479</v>
      </c>
      <c r="C44" s="62"/>
      <c r="D44" s="62"/>
      <c r="E44" s="62"/>
      <c r="F44" s="62"/>
      <c r="G44" s="62"/>
      <c r="H44" s="62"/>
      <c r="I44" s="62"/>
      <c r="J44" s="62"/>
      <c r="K44" s="62"/>
      <c r="L44" s="62"/>
      <c r="M44" s="62"/>
      <c r="N44" s="62"/>
      <c r="O44" s="62"/>
      <c r="P44" s="62"/>
      <c r="Q44" s="62"/>
      <c r="S44" s="74">
        <v>1</v>
      </c>
    </row>
    <row r="45" spans="2:28" x14ac:dyDescent="0.25">
      <c r="B45" s="51" t="s">
        <v>480</v>
      </c>
      <c r="C45" s="62"/>
      <c r="D45" s="62"/>
      <c r="E45" s="62"/>
      <c r="F45" s="62"/>
      <c r="G45" s="62"/>
      <c r="H45" s="62"/>
      <c r="I45" s="62"/>
      <c r="J45" s="62"/>
      <c r="K45" s="62"/>
      <c r="L45" s="62"/>
      <c r="M45" s="62"/>
      <c r="N45" s="62"/>
      <c r="O45" s="62"/>
      <c r="P45" s="62"/>
      <c r="Q45" s="62"/>
      <c r="S45" s="74">
        <v>1</v>
      </c>
    </row>
    <row r="46" spans="2:28" x14ac:dyDescent="0.25">
      <c r="B46" s="51" t="s">
        <v>481</v>
      </c>
      <c r="C46" s="62"/>
      <c r="D46" s="62"/>
      <c r="E46" s="62"/>
      <c r="F46" s="62"/>
      <c r="G46" s="62"/>
      <c r="H46" s="62"/>
      <c r="I46" s="62"/>
      <c r="J46" s="62"/>
      <c r="K46" s="62"/>
      <c r="L46" s="62"/>
      <c r="M46" s="62"/>
      <c r="N46" s="62"/>
      <c r="O46" s="62"/>
      <c r="P46" s="62"/>
      <c r="Q46" s="62"/>
      <c r="S46" s="74">
        <v>1</v>
      </c>
    </row>
    <row r="47" spans="2:28" x14ac:dyDescent="0.25">
      <c r="B47" s="51" t="s">
        <v>482</v>
      </c>
      <c r="C47" s="62"/>
      <c r="D47" s="62"/>
      <c r="E47" s="62"/>
      <c r="F47" s="62"/>
      <c r="G47" s="62"/>
      <c r="H47" s="62"/>
      <c r="I47" s="62"/>
      <c r="J47" s="62"/>
      <c r="K47" s="62"/>
      <c r="L47" s="62"/>
      <c r="M47" s="62"/>
      <c r="N47" s="62"/>
      <c r="O47" s="62"/>
      <c r="P47" s="62"/>
      <c r="Q47" s="62"/>
      <c r="S47" s="74">
        <v>1</v>
      </c>
    </row>
    <row r="48" spans="2:28" x14ac:dyDescent="0.25">
      <c r="B48" s="51" t="s">
        <v>483</v>
      </c>
      <c r="C48" s="62"/>
      <c r="D48" s="62"/>
      <c r="E48" s="62"/>
      <c r="F48" s="62"/>
      <c r="G48" s="62"/>
      <c r="H48" s="62"/>
      <c r="I48" s="62"/>
      <c r="J48" s="62"/>
      <c r="K48" s="62"/>
      <c r="L48" s="62"/>
      <c r="M48" s="62"/>
      <c r="N48" s="62"/>
      <c r="O48" s="62"/>
      <c r="P48" s="62"/>
      <c r="Q48" s="62"/>
      <c r="S48" s="74">
        <v>1</v>
      </c>
    </row>
    <row r="49" spans="2:19" x14ac:dyDescent="0.25">
      <c r="B49" s="51" t="s">
        <v>484</v>
      </c>
      <c r="C49" s="62"/>
      <c r="D49" s="62"/>
      <c r="E49" s="62"/>
      <c r="F49" s="62"/>
      <c r="G49" s="62"/>
      <c r="H49" s="62"/>
      <c r="I49" s="62"/>
      <c r="J49" s="62"/>
      <c r="K49" s="62"/>
      <c r="L49" s="62"/>
      <c r="M49" s="62"/>
      <c r="N49" s="62"/>
      <c r="O49" s="62"/>
      <c r="P49" s="62"/>
      <c r="Q49" s="62"/>
      <c r="S49" s="74">
        <v>1</v>
      </c>
    </row>
    <row r="50" spans="2:19" x14ac:dyDescent="0.25">
      <c r="B50" s="51" t="s">
        <v>485</v>
      </c>
      <c r="C50" s="62"/>
      <c r="D50" s="62"/>
      <c r="E50" s="62"/>
      <c r="F50" s="62"/>
      <c r="G50" s="62"/>
      <c r="H50" s="62"/>
      <c r="I50" s="62"/>
      <c r="J50" s="62"/>
      <c r="K50" s="62"/>
      <c r="L50" s="62"/>
      <c r="M50" s="62"/>
      <c r="N50" s="62"/>
      <c r="O50" s="62"/>
      <c r="P50" s="62"/>
      <c r="Q50" s="62"/>
      <c r="S50" s="74">
        <v>1</v>
      </c>
    </row>
    <row r="51" spans="2:19" x14ac:dyDescent="0.25">
      <c r="B51" s="51" t="s">
        <v>486</v>
      </c>
      <c r="C51" s="62"/>
      <c r="D51" s="62"/>
      <c r="E51" s="62"/>
      <c r="F51" s="62"/>
      <c r="G51" s="62"/>
      <c r="H51" s="62"/>
      <c r="I51" s="62"/>
      <c r="J51" s="62"/>
      <c r="K51" s="62"/>
      <c r="L51" s="62"/>
      <c r="M51" s="62"/>
      <c r="N51" s="62"/>
      <c r="O51" s="62"/>
      <c r="P51" s="62"/>
      <c r="Q51" s="62"/>
      <c r="S51" s="74">
        <v>1</v>
      </c>
    </row>
    <row r="52" spans="2:19" x14ac:dyDescent="0.25">
      <c r="B52" s="51" t="s">
        <v>487</v>
      </c>
      <c r="C52" s="62"/>
      <c r="D52" s="62"/>
      <c r="E52" s="62"/>
      <c r="F52" s="62"/>
      <c r="G52" s="62"/>
      <c r="H52" s="62"/>
      <c r="I52" s="62"/>
      <c r="J52" s="62"/>
      <c r="K52" s="62"/>
      <c r="L52" s="62"/>
      <c r="M52" s="62"/>
      <c r="N52" s="62"/>
      <c r="O52" s="62"/>
      <c r="P52" s="62"/>
      <c r="Q52" s="62"/>
      <c r="S52" s="74">
        <v>1</v>
      </c>
    </row>
    <row r="53" spans="2:19" x14ac:dyDescent="0.25">
      <c r="B53" s="51" t="s">
        <v>488</v>
      </c>
      <c r="C53" s="62"/>
      <c r="D53" s="62"/>
      <c r="E53" s="62"/>
      <c r="F53" s="62"/>
      <c r="G53" s="62"/>
      <c r="H53" s="62"/>
      <c r="I53" s="62"/>
      <c r="J53" s="62"/>
      <c r="K53" s="62"/>
      <c r="L53" s="62"/>
      <c r="M53" s="62"/>
      <c r="N53" s="62"/>
      <c r="O53" s="62"/>
      <c r="P53" s="62"/>
      <c r="Q53" s="62"/>
      <c r="S53" s="74">
        <v>1</v>
      </c>
    </row>
    <row r="54" spans="2:19" x14ac:dyDescent="0.25">
      <c r="B54" s="51" t="s">
        <v>489</v>
      </c>
      <c r="C54" s="62"/>
      <c r="D54" s="62"/>
      <c r="E54" s="62"/>
      <c r="F54" s="62"/>
      <c r="G54" s="62"/>
      <c r="H54" s="62"/>
      <c r="I54" s="62"/>
      <c r="J54" s="62"/>
      <c r="K54" s="62"/>
      <c r="L54" s="62"/>
      <c r="M54" s="62"/>
      <c r="N54" s="62"/>
      <c r="O54" s="62"/>
      <c r="P54" s="62"/>
      <c r="Q54" s="62"/>
      <c r="S54" s="74">
        <v>1</v>
      </c>
    </row>
    <row r="55" spans="2:19" x14ac:dyDescent="0.25">
      <c r="B55" s="51" t="s">
        <v>490</v>
      </c>
      <c r="C55" s="62"/>
      <c r="D55" s="62"/>
      <c r="E55" s="62"/>
      <c r="F55" s="62"/>
      <c r="G55" s="62"/>
      <c r="H55" s="62"/>
      <c r="I55" s="62"/>
      <c r="J55" s="62"/>
      <c r="K55" s="62"/>
      <c r="L55" s="62"/>
      <c r="M55" s="62"/>
      <c r="N55" s="62"/>
      <c r="O55" s="62"/>
      <c r="P55" s="62"/>
      <c r="Q55" s="62"/>
      <c r="S55" s="74"/>
    </row>
    <row r="56" spans="2:19" x14ac:dyDescent="0.25">
      <c r="B56" s="51" t="s">
        <v>491</v>
      </c>
      <c r="C56" s="62"/>
      <c r="D56" s="62"/>
      <c r="E56" s="62"/>
      <c r="F56" s="62"/>
      <c r="G56" s="62"/>
      <c r="H56" s="62"/>
      <c r="I56" s="62"/>
      <c r="J56" s="62"/>
      <c r="K56" s="62"/>
      <c r="L56" s="62"/>
      <c r="M56" s="62"/>
      <c r="N56" s="62"/>
      <c r="O56" s="62"/>
      <c r="P56" s="62"/>
      <c r="Q56" s="62"/>
      <c r="S56" s="74"/>
    </row>
    <row r="57" spans="2:19" x14ac:dyDescent="0.25">
      <c r="B57" s="51" t="s">
        <v>492</v>
      </c>
      <c r="C57" s="62"/>
      <c r="D57" s="62"/>
      <c r="E57" s="62"/>
      <c r="F57" s="62"/>
      <c r="G57" s="62"/>
      <c r="H57" s="62"/>
      <c r="I57" s="62"/>
      <c r="J57" s="62"/>
      <c r="K57" s="62"/>
      <c r="L57" s="62"/>
      <c r="M57" s="62"/>
      <c r="N57" s="62"/>
      <c r="O57" s="62"/>
      <c r="P57" s="62"/>
      <c r="Q57" s="62"/>
      <c r="S57" s="74"/>
    </row>
    <row r="58" spans="2:19" x14ac:dyDescent="0.25">
      <c r="B58" s="51" t="s">
        <v>493</v>
      </c>
      <c r="C58" s="62"/>
      <c r="D58" s="62"/>
      <c r="E58" s="62"/>
      <c r="F58" s="62"/>
      <c r="G58" s="62"/>
      <c r="H58" s="62"/>
      <c r="I58" s="62"/>
      <c r="J58" s="62"/>
      <c r="K58" s="62"/>
      <c r="L58" s="62"/>
      <c r="M58" s="62"/>
      <c r="N58" s="62"/>
      <c r="O58" s="62"/>
      <c r="P58" s="62"/>
      <c r="Q58" s="62"/>
      <c r="S58" s="74"/>
    </row>
    <row r="59" spans="2:19" x14ac:dyDescent="0.25">
      <c r="B59" s="51" t="s">
        <v>494</v>
      </c>
      <c r="C59" s="62"/>
      <c r="D59" s="62"/>
      <c r="E59" s="62"/>
      <c r="F59" s="62"/>
      <c r="G59" s="62"/>
      <c r="H59" s="62"/>
      <c r="I59" s="62"/>
      <c r="J59" s="62"/>
      <c r="K59" s="62"/>
      <c r="L59" s="62"/>
      <c r="M59" s="62"/>
      <c r="N59" s="62"/>
      <c r="O59" s="62"/>
      <c r="P59" s="62"/>
      <c r="Q59" s="62"/>
      <c r="S59" s="74"/>
    </row>
    <row r="60" spans="2:19" x14ac:dyDescent="0.25">
      <c r="B60" s="51" t="s">
        <v>495</v>
      </c>
      <c r="C60" s="62"/>
      <c r="D60" s="62"/>
      <c r="E60" s="62"/>
      <c r="F60" s="62"/>
      <c r="G60" s="62"/>
      <c r="H60" s="62"/>
      <c r="I60" s="62"/>
      <c r="J60" s="62"/>
      <c r="K60" s="62"/>
      <c r="L60" s="62"/>
      <c r="M60" s="62"/>
      <c r="N60" s="62"/>
      <c r="O60" s="62"/>
      <c r="P60" s="62"/>
      <c r="Q60" s="62"/>
      <c r="S60" s="74"/>
    </row>
    <row r="61" spans="2:19" x14ac:dyDescent="0.25">
      <c r="B61" s="51" t="s">
        <v>496</v>
      </c>
      <c r="C61" s="62"/>
      <c r="D61" s="62"/>
      <c r="E61" s="62"/>
      <c r="F61" s="62"/>
      <c r="G61" s="62"/>
      <c r="H61" s="62"/>
      <c r="I61" s="62"/>
      <c r="J61" s="62"/>
      <c r="K61" s="62"/>
      <c r="L61" s="62"/>
      <c r="M61" s="62"/>
      <c r="N61" s="62"/>
      <c r="O61" s="62"/>
      <c r="P61" s="62"/>
      <c r="Q61" s="62"/>
      <c r="S61" s="74"/>
    </row>
    <row r="62" spans="2:19" x14ac:dyDescent="0.25">
      <c r="B62" s="51" t="s">
        <v>497</v>
      </c>
      <c r="C62" s="62"/>
      <c r="D62" s="62"/>
      <c r="E62" s="62"/>
      <c r="F62" s="62"/>
      <c r="G62" s="62"/>
      <c r="H62" s="62"/>
      <c r="I62" s="62"/>
      <c r="J62" s="62"/>
      <c r="K62" s="62"/>
      <c r="L62" s="62"/>
      <c r="M62" s="62"/>
      <c r="N62" s="62"/>
      <c r="O62" s="62"/>
      <c r="P62" s="62"/>
      <c r="Q62" s="62"/>
      <c r="S62" s="74"/>
    </row>
    <row r="63" spans="2:19" x14ac:dyDescent="0.25">
      <c r="B63" s="51" t="s">
        <v>498</v>
      </c>
      <c r="C63" s="62"/>
      <c r="D63" s="62"/>
      <c r="E63" s="62"/>
      <c r="F63" s="62"/>
      <c r="G63" s="62"/>
      <c r="H63" s="62"/>
      <c r="I63" s="62"/>
      <c r="J63" s="62"/>
      <c r="K63" s="62"/>
      <c r="L63" s="62"/>
      <c r="M63" s="62"/>
      <c r="N63" s="62"/>
      <c r="O63" s="62"/>
      <c r="P63" s="62"/>
      <c r="Q63" s="62"/>
      <c r="S63" s="74"/>
    </row>
    <row r="64" spans="2:19" x14ac:dyDescent="0.25">
      <c r="B64" s="51" t="s">
        <v>499</v>
      </c>
      <c r="C64" s="62"/>
      <c r="D64" s="62"/>
      <c r="E64" s="62"/>
      <c r="F64" s="62"/>
      <c r="G64" s="62"/>
      <c r="H64" s="62"/>
      <c r="I64" s="62"/>
      <c r="J64" s="62"/>
      <c r="K64" s="62"/>
      <c r="L64" s="62"/>
      <c r="M64" s="62"/>
      <c r="N64" s="62"/>
      <c r="O64" s="62"/>
      <c r="P64" s="62"/>
      <c r="Q64" s="62" t="s">
        <v>196</v>
      </c>
      <c r="S64" s="74">
        <v>1</v>
      </c>
    </row>
    <row r="65" spans="2:19" x14ac:dyDescent="0.25">
      <c r="B65" s="51" t="s">
        <v>499</v>
      </c>
      <c r="C65" s="62"/>
      <c r="D65" s="62"/>
      <c r="E65" s="62"/>
      <c r="F65" s="62"/>
      <c r="G65" s="62"/>
      <c r="H65" s="62"/>
      <c r="I65" s="62"/>
      <c r="J65" s="62"/>
      <c r="K65" s="62"/>
      <c r="L65" s="62"/>
      <c r="M65" s="62"/>
      <c r="N65" s="62"/>
      <c r="O65" s="62"/>
      <c r="P65" s="62"/>
      <c r="Q65" s="62"/>
      <c r="S65" s="74">
        <v>1</v>
      </c>
    </row>
    <row r="66" spans="2:19" x14ac:dyDescent="0.25">
      <c r="B66" s="51" t="s">
        <v>499</v>
      </c>
      <c r="C66" s="62"/>
      <c r="D66" s="62"/>
      <c r="E66" s="62"/>
      <c r="F66" s="62"/>
      <c r="G66" s="62"/>
      <c r="H66" s="62"/>
      <c r="I66" s="62"/>
      <c r="J66" s="62"/>
      <c r="K66" s="62"/>
      <c r="L66" s="62"/>
      <c r="M66" s="62"/>
      <c r="N66" s="62"/>
      <c r="O66" s="62"/>
      <c r="P66" s="62"/>
      <c r="Q66" s="62"/>
      <c r="S66" s="74">
        <v>1</v>
      </c>
    </row>
    <row r="67" spans="2:19" x14ac:dyDescent="0.25">
      <c r="B67" s="51" t="s">
        <v>499</v>
      </c>
      <c r="C67" s="62"/>
      <c r="D67" s="62"/>
      <c r="E67" s="62"/>
      <c r="F67" s="62"/>
      <c r="G67" s="62"/>
      <c r="H67" s="62"/>
      <c r="I67" s="62"/>
      <c r="J67" s="62"/>
      <c r="K67" s="62"/>
      <c r="L67" s="62"/>
      <c r="M67" s="62"/>
      <c r="N67" s="62"/>
      <c r="O67" s="62"/>
      <c r="P67" s="62"/>
      <c r="Q67" s="62"/>
      <c r="S67" s="74">
        <v>1</v>
      </c>
    </row>
    <row r="68" spans="2:19" x14ac:dyDescent="0.25">
      <c r="B68" s="51" t="s">
        <v>499</v>
      </c>
      <c r="C68" s="62"/>
      <c r="D68" s="62"/>
      <c r="E68" s="62"/>
      <c r="F68" s="62"/>
      <c r="G68" s="62"/>
      <c r="H68" s="62"/>
      <c r="I68" s="62"/>
      <c r="J68" s="62"/>
      <c r="K68" s="62"/>
      <c r="L68" s="62"/>
      <c r="M68" s="62"/>
      <c r="N68" s="62"/>
      <c r="O68" s="62"/>
      <c r="P68" s="62"/>
      <c r="Q68" s="62"/>
      <c r="S68" s="74">
        <v>1</v>
      </c>
    </row>
    <row r="69" spans="2:19" x14ac:dyDescent="0.25">
      <c r="B69" s="51" t="s">
        <v>499</v>
      </c>
      <c r="C69" s="62"/>
      <c r="D69" s="62"/>
      <c r="E69" s="62"/>
      <c r="F69" s="62"/>
      <c r="G69" s="62"/>
      <c r="H69" s="62"/>
      <c r="I69" s="62"/>
      <c r="J69" s="62"/>
      <c r="K69" s="62"/>
      <c r="L69" s="62"/>
      <c r="M69" s="62"/>
      <c r="N69" s="62"/>
      <c r="O69" s="62"/>
      <c r="P69" s="62"/>
      <c r="Q69" s="62"/>
      <c r="S69" s="74">
        <v>1</v>
      </c>
    </row>
    <row r="70" spans="2:19" x14ac:dyDescent="0.25">
      <c r="B70" s="51" t="s">
        <v>499</v>
      </c>
      <c r="C70" s="62"/>
      <c r="D70" s="62"/>
      <c r="E70" s="62"/>
      <c r="F70" s="62"/>
      <c r="G70" s="62"/>
      <c r="H70" s="62"/>
      <c r="I70" s="62"/>
      <c r="J70" s="62"/>
      <c r="K70" s="62"/>
      <c r="L70" s="62"/>
      <c r="M70" s="62"/>
      <c r="N70" s="62"/>
      <c r="O70" s="62"/>
      <c r="P70" s="62"/>
      <c r="Q70" s="62"/>
      <c r="S70" s="74">
        <v>1</v>
      </c>
    </row>
    <row r="71" spans="2:19" x14ac:dyDescent="0.25">
      <c r="B71" s="51" t="s">
        <v>499</v>
      </c>
      <c r="C71" s="62"/>
      <c r="D71" s="62"/>
      <c r="E71" s="62"/>
      <c r="F71" s="62"/>
      <c r="G71" s="62"/>
      <c r="H71" s="62"/>
      <c r="I71" s="62"/>
      <c r="J71" s="62"/>
      <c r="K71" s="62"/>
      <c r="L71" s="62"/>
      <c r="M71" s="62"/>
      <c r="N71" s="62"/>
      <c r="O71" s="62"/>
      <c r="P71" s="62"/>
      <c r="Q71" s="62"/>
      <c r="S71" s="74">
        <v>1</v>
      </c>
    </row>
    <row r="72" spans="2:19" x14ac:dyDescent="0.25">
      <c r="B72" s="51" t="s">
        <v>499</v>
      </c>
      <c r="C72" s="62"/>
      <c r="D72" s="62"/>
      <c r="E72" s="62"/>
      <c r="F72" s="62"/>
      <c r="G72" s="62"/>
      <c r="H72" s="62"/>
      <c r="I72" s="62"/>
      <c r="J72" s="62"/>
      <c r="K72" s="62"/>
      <c r="L72" s="62"/>
      <c r="M72" s="62"/>
      <c r="N72" s="62"/>
      <c r="O72" s="62"/>
      <c r="P72" s="62"/>
      <c r="Q72" s="62"/>
      <c r="S72" s="74">
        <v>1</v>
      </c>
    </row>
    <row r="74" spans="2:19" x14ac:dyDescent="0.25">
      <c r="B74" s="11" t="s">
        <v>500</v>
      </c>
      <c r="R74" t="s">
        <v>205</v>
      </c>
      <c r="S74">
        <f>SUM(S35:S72)</f>
        <v>29</v>
      </c>
    </row>
    <row r="75" spans="2:19" x14ac:dyDescent="0.25">
      <c r="C75" s="11" t="s">
        <v>501</v>
      </c>
      <c r="R75" t="s">
        <v>502</v>
      </c>
      <c r="S75" t="e">
        <f>S74/$D$25</f>
        <v>#DIV/0!</v>
      </c>
    </row>
    <row r="78" spans="2:19" x14ac:dyDescent="0.25">
      <c r="F78" t="s">
        <v>503</v>
      </c>
    </row>
    <row r="80" spans="2:19" ht="45" x14ac:dyDescent="0.25">
      <c r="B80" s="75" t="s">
        <v>504</v>
      </c>
      <c r="C80" s="237" t="s">
        <v>505</v>
      </c>
      <c r="D80" s="64" t="s">
        <v>506</v>
      </c>
      <c r="E80" s="64" t="s">
        <v>507</v>
      </c>
      <c r="F80" s="51" t="s">
        <v>508</v>
      </c>
      <c r="G80" s="64" t="s">
        <v>509</v>
      </c>
      <c r="H80" s="64" t="s">
        <v>510</v>
      </c>
      <c r="I80" s="238" t="s">
        <v>511</v>
      </c>
      <c r="J80" s="64" t="s">
        <v>512</v>
      </c>
      <c r="K80" s="237" t="s">
        <v>462</v>
      </c>
      <c r="L80" s="61" t="s">
        <v>463</v>
      </c>
      <c r="M80" s="61" t="s">
        <v>464</v>
      </c>
      <c r="N80" s="61" t="s">
        <v>285</v>
      </c>
      <c r="O80" s="61" t="s">
        <v>465</v>
      </c>
      <c r="P80" s="61" t="s">
        <v>466</v>
      </c>
      <c r="Q80" s="61" t="s">
        <v>467</v>
      </c>
      <c r="R80" s="11"/>
      <c r="S80" s="75" t="s">
        <v>513</v>
      </c>
    </row>
    <row r="81" spans="2:19" x14ac:dyDescent="0.25">
      <c r="B81" t="s">
        <v>514</v>
      </c>
      <c r="C81" s="51" t="s">
        <v>515</v>
      </c>
      <c r="D81" s="51"/>
      <c r="E81" s="51"/>
      <c r="F81" s="51" t="s">
        <v>516</v>
      </c>
      <c r="G81" s="51"/>
      <c r="H81" s="239"/>
      <c r="I81" s="51"/>
      <c r="J81" s="51"/>
      <c r="K81" s="51" t="s">
        <v>196</v>
      </c>
      <c r="L81" s="51" t="s">
        <v>196</v>
      </c>
      <c r="M81" s="51" t="s">
        <v>196</v>
      </c>
      <c r="N81" s="51" t="s">
        <v>196</v>
      </c>
      <c r="O81" s="51" t="s">
        <v>196</v>
      </c>
      <c r="P81" s="51"/>
      <c r="Q81" s="51"/>
      <c r="S81">
        <v>2</v>
      </c>
    </row>
    <row r="82" spans="2:19" x14ac:dyDescent="0.25">
      <c r="B82" t="s">
        <v>517</v>
      </c>
      <c r="C82" t="s">
        <v>518</v>
      </c>
      <c r="D82" s="51"/>
      <c r="E82" s="51"/>
      <c r="F82" s="51" t="s">
        <v>519</v>
      </c>
      <c r="G82" s="51"/>
      <c r="H82" s="239"/>
      <c r="I82" s="51"/>
      <c r="J82" s="51"/>
      <c r="K82" t="s">
        <v>196</v>
      </c>
      <c r="L82" t="s">
        <v>196</v>
      </c>
      <c r="M82" t="s">
        <v>196</v>
      </c>
      <c r="N82" t="s">
        <v>196</v>
      </c>
      <c r="O82" t="s">
        <v>196</v>
      </c>
      <c r="P82" t="s">
        <v>196</v>
      </c>
      <c r="Q82" t="s">
        <v>196</v>
      </c>
      <c r="S82">
        <v>3</v>
      </c>
    </row>
    <row r="83" spans="2:19" x14ac:dyDescent="0.25">
      <c r="B83" t="s">
        <v>520</v>
      </c>
      <c r="C83" t="s">
        <v>521</v>
      </c>
      <c r="D83" s="51"/>
      <c r="E83" s="51"/>
      <c r="F83" s="51" t="s">
        <v>519</v>
      </c>
      <c r="G83" s="51"/>
      <c r="H83" s="239"/>
      <c r="I83" s="51"/>
      <c r="J83" s="51"/>
      <c r="K83" t="s">
        <v>196</v>
      </c>
      <c r="L83" t="s">
        <v>196</v>
      </c>
      <c r="M83" t="s">
        <v>196</v>
      </c>
      <c r="N83" t="s">
        <v>196</v>
      </c>
      <c r="O83" t="s">
        <v>196</v>
      </c>
      <c r="P83" t="s">
        <v>196</v>
      </c>
      <c r="Q83" t="s">
        <v>196</v>
      </c>
      <c r="S83">
        <v>4</v>
      </c>
    </row>
    <row r="84" spans="2:19" x14ac:dyDescent="0.25">
      <c r="B84" t="s">
        <v>522</v>
      </c>
      <c r="C84" t="s">
        <v>523</v>
      </c>
      <c r="D84" s="51"/>
      <c r="E84" s="51"/>
      <c r="F84" s="51" t="s">
        <v>519</v>
      </c>
      <c r="G84" s="51"/>
      <c r="H84" s="239"/>
      <c r="I84" s="51"/>
      <c r="J84" s="51"/>
      <c r="K84" t="s">
        <v>196</v>
      </c>
      <c r="L84" t="s">
        <v>196</v>
      </c>
      <c r="M84" t="s">
        <v>196</v>
      </c>
      <c r="N84" t="s">
        <v>196</v>
      </c>
      <c r="O84" t="s">
        <v>196</v>
      </c>
      <c r="P84" t="s">
        <v>196</v>
      </c>
      <c r="Q84" t="s">
        <v>196</v>
      </c>
      <c r="S84">
        <v>5</v>
      </c>
    </row>
    <row r="85" spans="2:19" x14ac:dyDescent="0.25">
      <c r="B85" t="s">
        <v>524</v>
      </c>
      <c r="C85" s="51" t="s">
        <v>525</v>
      </c>
      <c r="D85" s="51"/>
      <c r="E85" s="51"/>
      <c r="F85" s="51" t="s">
        <v>519</v>
      </c>
      <c r="G85" s="51"/>
      <c r="H85" s="51"/>
      <c r="I85" s="51"/>
      <c r="J85" s="51"/>
      <c r="K85" s="51" t="s">
        <v>196</v>
      </c>
      <c r="L85" s="51" t="s">
        <v>196</v>
      </c>
      <c r="M85" s="51" t="s">
        <v>196</v>
      </c>
      <c r="N85" s="51" t="s">
        <v>196</v>
      </c>
      <c r="O85" s="51" t="s">
        <v>196</v>
      </c>
      <c r="P85" s="51" t="s">
        <v>196</v>
      </c>
      <c r="Q85" s="51" t="s">
        <v>196</v>
      </c>
      <c r="S85">
        <v>6</v>
      </c>
    </row>
    <row r="86" spans="2:19" x14ac:dyDescent="0.25">
      <c r="B86" t="s">
        <v>526</v>
      </c>
      <c r="C86" t="s">
        <v>527</v>
      </c>
      <c r="D86" s="51"/>
      <c r="E86" s="51"/>
      <c r="F86" s="51" t="s">
        <v>519</v>
      </c>
      <c r="G86" s="51"/>
      <c r="H86" s="239"/>
      <c r="I86" s="51"/>
      <c r="J86" s="51"/>
      <c r="K86" t="s">
        <v>196</v>
      </c>
      <c r="L86" t="s">
        <v>196</v>
      </c>
      <c r="M86" t="s">
        <v>196</v>
      </c>
      <c r="N86" t="s">
        <v>196</v>
      </c>
      <c r="O86" t="s">
        <v>196</v>
      </c>
      <c r="P86" t="s">
        <v>196</v>
      </c>
      <c r="Q86" t="s">
        <v>196</v>
      </c>
      <c r="S86">
        <v>7</v>
      </c>
    </row>
    <row r="87" spans="2:19" x14ac:dyDescent="0.25">
      <c r="B87" t="s">
        <v>528</v>
      </c>
      <c r="C87" s="51" t="s">
        <v>529</v>
      </c>
      <c r="D87" s="51"/>
      <c r="E87" s="51"/>
      <c r="F87" s="51" t="s">
        <v>519</v>
      </c>
      <c r="G87" s="51"/>
      <c r="H87" s="51"/>
      <c r="I87" s="51"/>
      <c r="J87" s="51"/>
      <c r="K87" s="51" t="s">
        <v>196</v>
      </c>
      <c r="L87" s="51" t="s">
        <v>196</v>
      </c>
      <c r="M87" s="51" t="s">
        <v>196</v>
      </c>
      <c r="N87" s="51" t="s">
        <v>196</v>
      </c>
      <c r="O87" s="51" t="s">
        <v>196</v>
      </c>
      <c r="P87" s="51"/>
      <c r="Q87" s="51"/>
      <c r="S87">
        <v>8</v>
      </c>
    </row>
    <row r="88" spans="2:19" x14ac:dyDescent="0.25">
      <c r="B88" t="s">
        <v>530</v>
      </c>
      <c r="C88" s="51" t="s">
        <v>531</v>
      </c>
      <c r="D88" s="51"/>
      <c r="E88" s="51"/>
      <c r="F88" s="51" t="s">
        <v>519</v>
      </c>
      <c r="G88" s="51"/>
      <c r="H88" s="51"/>
      <c r="I88" s="51"/>
      <c r="J88" s="51"/>
      <c r="K88" s="51" t="s">
        <v>196</v>
      </c>
      <c r="L88" s="51" t="s">
        <v>196</v>
      </c>
      <c r="M88" s="51" t="s">
        <v>196</v>
      </c>
      <c r="N88" s="51" t="s">
        <v>196</v>
      </c>
      <c r="O88" s="51" t="s">
        <v>196</v>
      </c>
      <c r="P88" s="51"/>
      <c r="Q88" s="51"/>
      <c r="S88">
        <v>9</v>
      </c>
    </row>
    <row r="89" spans="2:19" x14ac:dyDescent="0.25">
      <c r="B89" t="s">
        <v>532</v>
      </c>
      <c r="C89" t="s">
        <v>533</v>
      </c>
      <c r="D89" s="51"/>
      <c r="E89" s="51"/>
      <c r="F89" s="51" t="s">
        <v>519</v>
      </c>
      <c r="G89" s="51"/>
      <c r="H89" s="239"/>
      <c r="I89" s="51"/>
      <c r="J89" s="51"/>
      <c r="K89" t="s">
        <v>196</v>
      </c>
      <c r="L89" t="s">
        <v>196</v>
      </c>
      <c r="M89" t="s">
        <v>196</v>
      </c>
      <c r="N89" t="s">
        <v>196</v>
      </c>
      <c r="O89" t="s">
        <v>196</v>
      </c>
      <c r="P89" t="s">
        <v>196</v>
      </c>
      <c r="Q89" t="s">
        <v>196</v>
      </c>
    </row>
    <row r="90" spans="2:19" x14ac:dyDescent="0.25">
      <c r="B90" t="s">
        <v>534</v>
      </c>
      <c r="C90" t="s">
        <v>535</v>
      </c>
      <c r="D90" s="51"/>
      <c r="E90" s="51"/>
      <c r="F90" s="51" t="s">
        <v>536</v>
      </c>
      <c r="G90" s="51"/>
      <c r="H90" s="51"/>
      <c r="I90" s="51"/>
      <c r="J90" s="51"/>
      <c r="K90" t="s">
        <v>196</v>
      </c>
      <c r="L90" t="s">
        <v>196</v>
      </c>
      <c r="M90" t="s">
        <v>196</v>
      </c>
      <c r="S90">
        <v>10</v>
      </c>
    </row>
    <row r="91" spans="2:19" x14ac:dyDescent="0.25">
      <c r="B91" t="s">
        <v>537</v>
      </c>
      <c r="C91" s="51" t="s">
        <v>538</v>
      </c>
      <c r="D91" s="51"/>
      <c r="E91" s="51"/>
      <c r="F91" s="51" t="s">
        <v>539</v>
      </c>
      <c r="G91" s="51"/>
      <c r="H91" s="239"/>
      <c r="I91" s="51"/>
      <c r="J91" s="51"/>
      <c r="K91" s="51" t="s">
        <v>196</v>
      </c>
      <c r="L91" s="51" t="s">
        <v>196</v>
      </c>
      <c r="M91" s="51" t="s">
        <v>196</v>
      </c>
      <c r="N91" s="51" t="s">
        <v>196</v>
      </c>
      <c r="O91" s="51" t="s">
        <v>196</v>
      </c>
      <c r="P91" s="51"/>
      <c r="Q91" s="51"/>
      <c r="S91">
        <v>11</v>
      </c>
    </row>
    <row r="92" spans="2:19" x14ac:dyDescent="0.25">
      <c r="B92" t="s">
        <v>540</v>
      </c>
      <c r="C92" s="51" t="s">
        <v>541</v>
      </c>
      <c r="D92" s="51"/>
      <c r="E92" s="51"/>
      <c r="F92" s="51" t="s">
        <v>539</v>
      </c>
      <c r="G92" s="51"/>
      <c r="H92" s="239"/>
      <c r="I92" s="51"/>
      <c r="J92" s="51"/>
      <c r="K92" s="51"/>
      <c r="L92" s="51"/>
      <c r="M92" s="51"/>
      <c r="N92" s="51"/>
      <c r="O92" s="51"/>
      <c r="P92" s="51"/>
      <c r="Q92" s="51" t="s">
        <v>196</v>
      </c>
    </row>
    <row r="93" spans="2:19" x14ac:dyDescent="0.25">
      <c r="B93" t="s">
        <v>542</v>
      </c>
      <c r="C93" s="51" t="s">
        <v>543</v>
      </c>
      <c r="D93" s="51"/>
      <c r="E93" s="51">
        <v>3</v>
      </c>
      <c r="F93" s="51" t="s">
        <v>539</v>
      </c>
      <c r="G93" s="51"/>
      <c r="H93" s="51"/>
      <c r="I93" s="51"/>
      <c r="J93" s="51"/>
      <c r="K93" s="51" t="s">
        <v>196</v>
      </c>
      <c r="L93" s="51" t="s">
        <v>196</v>
      </c>
      <c r="M93" s="51" t="s">
        <v>196</v>
      </c>
      <c r="N93" s="51" t="s">
        <v>196</v>
      </c>
      <c r="O93" s="51" t="s">
        <v>196</v>
      </c>
      <c r="P93" s="51"/>
      <c r="Q93" s="51"/>
      <c r="S93">
        <v>12</v>
      </c>
    </row>
    <row r="94" spans="2:19" x14ac:dyDescent="0.25">
      <c r="B94" t="s">
        <v>544</v>
      </c>
      <c r="C94" s="51" t="s">
        <v>545</v>
      </c>
      <c r="D94" s="51"/>
      <c r="E94" s="51"/>
      <c r="F94" s="51" t="s">
        <v>539</v>
      </c>
      <c r="G94" s="51"/>
      <c r="H94" s="239"/>
      <c r="I94" s="51"/>
      <c r="J94" s="51"/>
      <c r="K94" s="51"/>
      <c r="L94" s="51"/>
      <c r="M94" s="51"/>
      <c r="N94" s="51"/>
      <c r="O94" s="51"/>
      <c r="P94" s="51" t="s">
        <v>196</v>
      </c>
      <c r="Q94" s="51"/>
    </row>
    <row r="95" spans="2:19" x14ac:dyDescent="0.25">
      <c r="B95" t="s">
        <v>546</v>
      </c>
      <c r="C95" s="51" t="s">
        <v>547</v>
      </c>
      <c r="D95" s="51"/>
      <c r="E95" s="51"/>
      <c r="F95" s="51" t="s">
        <v>516</v>
      </c>
      <c r="G95" s="51"/>
      <c r="H95" s="239"/>
      <c r="I95" s="51"/>
      <c r="J95" s="51"/>
      <c r="K95" s="51"/>
      <c r="L95" s="51"/>
      <c r="M95" s="51"/>
      <c r="N95" s="51"/>
      <c r="O95" s="51"/>
      <c r="P95" s="51" t="s">
        <v>196</v>
      </c>
      <c r="Q95" s="51"/>
    </row>
    <row r="96" spans="2:19" x14ac:dyDescent="0.25">
      <c r="B96" t="s">
        <v>548</v>
      </c>
      <c r="C96" s="51" t="s">
        <v>549</v>
      </c>
      <c r="D96" s="51"/>
      <c r="E96" s="51"/>
      <c r="F96" s="51" t="s">
        <v>539</v>
      </c>
      <c r="G96" s="51"/>
      <c r="H96" s="239"/>
      <c r="I96" s="51"/>
      <c r="J96" s="51"/>
      <c r="K96" s="51"/>
      <c r="L96" s="51"/>
      <c r="M96" s="51" t="s">
        <v>196</v>
      </c>
      <c r="N96" s="51"/>
      <c r="O96" s="51"/>
      <c r="P96" s="51"/>
      <c r="Q96" s="51"/>
    </row>
    <row r="97" spans="2:19" x14ac:dyDescent="0.25">
      <c r="B97" t="s">
        <v>550</v>
      </c>
      <c r="C97" s="51" t="s">
        <v>551</v>
      </c>
      <c r="D97" s="51"/>
      <c r="E97" s="51"/>
      <c r="F97" s="51" t="s">
        <v>539</v>
      </c>
      <c r="G97" s="51"/>
      <c r="H97" s="239"/>
      <c r="I97" s="51"/>
      <c r="J97" s="51"/>
      <c r="K97" s="51" t="s">
        <v>196</v>
      </c>
      <c r="L97" s="51" t="s">
        <v>196</v>
      </c>
      <c r="M97" s="51" t="s">
        <v>196</v>
      </c>
      <c r="N97" s="51" t="s">
        <v>196</v>
      </c>
      <c r="O97" s="51"/>
      <c r="P97" s="51" t="s">
        <v>196</v>
      </c>
      <c r="Q97" s="51" t="s">
        <v>196</v>
      </c>
      <c r="S97">
        <v>13</v>
      </c>
    </row>
    <row r="98" spans="2:19" x14ac:dyDescent="0.25">
      <c r="B98" t="s">
        <v>552</v>
      </c>
      <c r="C98" s="51" t="s">
        <v>553</v>
      </c>
      <c r="D98" s="51"/>
      <c r="E98" s="51"/>
      <c r="F98" s="51" t="s">
        <v>539</v>
      </c>
      <c r="G98" s="51"/>
      <c r="H98" s="239"/>
      <c r="I98" s="51"/>
      <c r="J98" s="51"/>
      <c r="K98" s="51" t="s">
        <v>196</v>
      </c>
      <c r="L98" s="51" t="s">
        <v>196</v>
      </c>
      <c r="M98" s="51" t="s">
        <v>196</v>
      </c>
      <c r="N98" s="51" t="s">
        <v>196</v>
      </c>
      <c r="O98" s="51"/>
      <c r="P98" s="51" t="s">
        <v>196</v>
      </c>
      <c r="Q98" s="51" t="s">
        <v>196</v>
      </c>
    </row>
    <row r="99" spans="2:19" x14ac:dyDescent="0.25">
      <c r="B99" t="s">
        <v>554</v>
      </c>
      <c r="C99" s="51" t="s">
        <v>555</v>
      </c>
      <c r="D99" s="51"/>
      <c r="E99" s="51"/>
      <c r="F99" s="51" t="s">
        <v>539</v>
      </c>
      <c r="G99" s="51"/>
      <c r="H99" s="239"/>
      <c r="I99" s="51"/>
      <c r="J99" s="51"/>
      <c r="K99" s="51" t="s">
        <v>196</v>
      </c>
      <c r="L99" s="51" t="s">
        <v>196</v>
      </c>
      <c r="M99" s="51" t="s">
        <v>196</v>
      </c>
      <c r="N99" s="51" t="s">
        <v>196</v>
      </c>
      <c r="O99" s="51"/>
      <c r="P99" s="51"/>
      <c r="Q99" s="51" t="s">
        <v>196</v>
      </c>
      <c r="S99">
        <v>14</v>
      </c>
    </row>
    <row r="100" spans="2:19" x14ac:dyDescent="0.25">
      <c r="B100" t="s">
        <v>556</v>
      </c>
      <c r="C100" s="51" t="s">
        <v>557</v>
      </c>
      <c r="D100" s="51"/>
      <c r="E100" s="51"/>
      <c r="F100" s="51" t="s">
        <v>539</v>
      </c>
      <c r="G100" s="51"/>
      <c r="H100" s="51"/>
      <c r="I100" s="51"/>
      <c r="J100" s="51"/>
      <c r="K100" s="51"/>
      <c r="L100" s="51"/>
      <c r="M100" s="239" t="s">
        <v>558</v>
      </c>
      <c r="N100" s="51"/>
      <c r="O100" s="51"/>
      <c r="P100" s="51"/>
      <c r="Q100" s="51"/>
    </row>
    <row r="101" spans="2:19" x14ac:dyDescent="0.25">
      <c r="B101" t="s">
        <v>559</v>
      </c>
      <c r="C101" s="51" t="s">
        <v>560</v>
      </c>
      <c r="D101" s="51"/>
      <c r="E101" s="51"/>
      <c r="F101" s="51" t="s">
        <v>539</v>
      </c>
      <c r="G101" s="51"/>
      <c r="H101" s="51"/>
      <c r="I101" s="51"/>
      <c r="J101" s="51"/>
      <c r="K101" s="51" t="s">
        <v>196</v>
      </c>
      <c r="L101" s="51" t="s">
        <v>196</v>
      </c>
      <c r="M101" s="51" t="s">
        <v>196</v>
      </c>
      <c r="N101" s="51"/>
      <c r="O101" s="51"/>
      <c r="P101" s="51"/>
      <c r="Q101" s="51" t="s">
        <v>196</v>
      </c>
      <c r="S101">
        <v>15</v>
      </c>
    </row>
    <row r="102" spans="2:19" x14ac:dyDescent="0.25">
      <c r="B102" t="s">
        <v>561</v>
      </c>
      <c r="C102" s="51" t="s">
        <v>562</v>
      </c>
      <c r="D102" s="51"/>
      <c r="E102" s="51"/>
      <c r="F102" s="51" t="s">
        <v>539</v>
      </c>
      <c r="G102" s="51"/>
      <c r="H102" s="51"/>
      <c r="I102" s="51"/>
      <c r="J102" s="51"/>
      <c r="K102" s="51" t="s">
        <v>196</v>
      </c>
      <c r="L102" s="51" t="s">
        <v>196</v>
      </c>
      <c r="M102" s="51" t="s">
        <v>196</v>
      </c>
      <c r="N102" s="51"/>
      <c r="O102" s="51"/>
      <c r="P102" s="51"/>
      <c r="Q102" s="51" t="s">
        <v>196</v>
      </c>
    </row>
    <row r="103" spans="2:19" x14ac:dyDescent="0.25">
      <c r="B103" t="s">
        <v>563</v>
      </c>
      <c r="C103" s="62" t="s">
        <v>564</v>
      </c>
      <c r="D103" s="62"/>
      <c r="E103" s="62"/>
      <c r="F103" s="62" t="s">
        <v>539</v>
      </c>
      <c r="G103" s="62"/>
      <c r="H103" s="62"/>
      <c r="I103" s="62"/>
      <c r="J103" s="62"/>
      <c r="K103" s="62"/>
      <c r="L103" s="62"/>
      <c r="M103" s="62" t="s">
        <v>196</v>
      </c>
      <c r="N103" s="62"/>
      <c r="O103" s="62"/>
      <c r="P103" s="62"/>
      <c r="Q103" s="62"/>
    </row>
    <row r="104" spans="2:19" x14ac:dyDescent="0.25">
      <c r="C104" s="62"/>
      <c r="D104" s="62"/>
      <c r="E104" s="62"/>
      <c r="F104" s="62"/>
      <c r="G104" s="62"/>
      <c r="H104" s="62"/>
      <c r="I104" s="62"/>
      <c r="J104" s="62"/>
      <c r="K104" s="62"/>
      <c r="L104" s="62"/>
      <c r="M104" s="62"/>
      <c r="N104" s="62"/>
      <c r="O104" s="62"/>
      <c r="P104" s="62"/>
      <c r="Q104" s="62"/>
    </row>
    <row r="105" spans="2:19" x14ac:dyDescent="0.25">
      <c r="C105" s="62"/>
      <c r="D105" s="62"/>
      <c r="E105" s="62"/>
      <c r="F105" s="62"/>
      <c r="G105" s="62"/>
      <c r="H105" s="62"/>
      <c r="I105" s="62"/>
      <c r="J105" s="62"/>
      <c r="K105" s="62"/>
      <c r="L105" s="62"/>
      <c r="M105" s="62"/>
      <c r="N105" s="62"/>
      <c r="O105" s="62"/>
      <c r="P105" s="62"/>
      <c r="Q105" s="62"/>
    </row>
    <row r="106" spans="2:19" x14ac:dyDescent="0.25">
      <c r="C106" s="62"/>
      <c r="D106" s="62"/>
      <c r="E106" s="62"/>
      <c r="F106" s="62"/>
      <c r="G106" s="62"/>
      <c r="H106" s="62"/>
      <c r="I106" s="62"/>
      <c r="J106" s="62"/>
      <c r="K106" s="62"/>
      <c r="L106" s="62"/>
      <c r="M106" s="62"/>
      <c r="N106" s="62"/>
      <c r="O106" s="62"/>
      <c r="P106" s="62"/>
      <c r="Q106" s="62"/>
    </row>
    <row r="107" spans="2:19" x14ac:dyDescent="0.25">
      <c r="C107" s="62"/>
      <c r="D107" s="62"/>
      <c r="E107" s="62"/>
      <c r="F107" s="62"/>
      <c r="G107" s="62"/>
      <c r="H107" s="62"/>
      <c r="I107" s="62"/>
      <c r="J107" s="62"/>
      <c r="K107" s="62"/>
      <c r="L107" s="62"/>
      <c r="M107" s="62"/>
      <c r="N107" s="62"/>
      <c r="O107" s="62"/>
      <c r="P107" s="62"/>
      <c r="Q107" s="62"/>
    </row>
    <row r="108" spans="2:19" x14ac:dyDescent="0.25">
      <c r="C108" s="62"/>
      <c r="D108" s="62"/>
      <c r="E108" s="62"/>
      <c r="F108" s="62"/>
      <c r="G108" s="62"/>
      <c r="H108" s="62"/>
      <c r="I108" s="62"/>
      <c r="J108" s="62"/>
      <c r="K108" s="62"/>
      <c r="L108" s="62"/>
      <c r="M108" s="62"/>
      <c r="N108" s="62"/>
      <c r="O108" s="62"/>
      <c r="P108" s="62"/>
      <c r="Q108" s="62"/>
    </row>
    <row r="109" spans="2:19" x14ac:dyDescent="0.25">
      <c r="C109" s="62"/>
      <c r="D109" s="62"/>
      <c r="E109" s="62"/>
      <c r="F109" s="62"/>
      <c r="G109" s="62"/>
      <c r="H109" s="62"/>
      <c r="I109" s="62"/>
      <c r="J109" s="62"/>
      <c r="K109" s="62"/>
      <c r="L109" s="62"/>
      <c r="M109" s="62"/>
      <c r="N109" s="62"/>
      <c r="O109" s="62"/>
      <c r="P109" s="62"/>
      <c r="Q109" s="62"/>
    </row>
    <row r="110" spans="2:19" x14ac:dyDescent="0.25">
      <c r="C110" s="62"/>
      <c r="D110" s="62"/>
      <c r="E110" s="62"/>
      <c r="F110" s="62"/>
      <c r="G110" s="62"/>
      <c r="H110" s="62"/>
      <c r="I110" s="62"/>
      <c r="J110" s="62"/>
      <c r="K110" s="62"/>
      <c r="L110" s="62"/>
      <c r="M110" s="62"/>
      <c r="N110" s="62"/>
      <c r="O110" s="62"/>
      <c r="P110" s="62"/>
      <c r="Q110" s="62"/>
    </row>
    <row r="111" spans="2:19" x14ac:dyDescent="0.25">
      <c r="C111" s="62"/>
      <c r="D111" s="62"/>
      <c r="E111" s="62"/>
      <c r="F111" s="62"/>
      <c r="G111" s="62"/>
      <c r="H111" s="62"/>
      <c r="I111" s="62"/>
      <c r="J111" s="62"/>
      <c r="K111" s="62"/>
      <c r="L111" s="62"/>
      <c r="M111" s="62"/>
      <c r="N111" s="62"/>
      <c r="O111" s="62"/>
      <c r="P111" s="62"/>
      <c r="Q111" s="62"/>
    </row>
    <row r="112" spans="2:19" x14ac:dyDescent="0.25">
      <c r="B112" t="s">
        <v>565</v>
      </c>
      <c r="C112" s="62" t="s">
        <v>566</v>
      </c>
      <c r="D112" s="62"/>
      <c r="E112" s="62"/>
      <c r="F112" s="62" t="s">
        <v>539</v>
      </c>
      <c r="G112" s="62"/>
      <c r="H112" s="62"/>
      <c r="I112" s="62"/>
      <c r="J112" s="62"/>
      <c r="K112" s="62"/>
      <c r="L112" s="62"/>
      <c r="M112" s="62" t="s">
        <v>196</v>
      </c>
      <c r="N112" s="62"/>
      <c r="O112" s="62"/>
      <c r="P112" s="62"/>
      <c r="Q112" s="62"/>
    </row>
    <row r="113" spans="2:17" x14ac:dyDescent="0.25">
      <c r="C113" s="62"/>
      <c r="D113" s="62"/>
      <c r="E113" s="62"/>
      <c r="F113" s="62"/>
      <c r="G113" s="62"/>
      <c r="H113" s="62"/>
      <c r="I113" s="62"/>
      <c r="J113" s="62"/>
      <c r="K113" s="62"/>
      <c r="L113" s="62"/>
      <c r="M113" s="62"/>
      <c r="N113" s="62"/>
      <c r="O113" s="62"/>
      <c r="P113" s="62"/>
      <c r="Q113" s="62"/>
    </row>
    <row r="114" spans="2:17" x14ac:dyDescent="0.25">
      <c r="C114" s="62"/>
      <c r="D114" s="62"/>
      <c r="E114" s="62"/>
      <c r="F114" s="62"/>
      <c r="G114" s="62"/>
      <c r="H114" s="62"/>
      <c r="I114" s="62"/>
      <c r="J114" s="62"/>
      <c r="K114" s="62"/>
      <c r="L114" s="62"/>
      <c r="M114" s="62"/>
      <c r="N114" s="62"/>
      <c r="O114" s="62"/>
      <c r="P114" s="62"/>
      <c r="Q114" s="62"/>
    </row>
    <row r="115" spans="2:17" x14ac:dyDescent="0.25">
      <c r="C115" s="62"/>
      <c r="D115" s="62"/>
      <c r="E115" s="62"/>
      <c r="F115" s="62"/>
      <c r="G115" s="62"/>
      <c r="H115" s="62"/>
      <c r="I115" s="62"/>
      <c r="J115" s="62"/>
      <c r="K115" s="62"/>
      <c r="L115" s="62"/>
      <c r="M115" s="62"/>
      <c r="N115" s="62"/>
      <c r="O115" s="62"/>
      <c r="P115" s="62"/>
      <c r="Q115" s="62"/>
    </row>
    <row r="116" spans="2:17" x14ac:dyDescent="0.25">
      <c r="C116" s="62"/>
      <c r="D116" s="62"/>
      <c r="E116" s="62"/>
      <c r="F116" s="62"/>
      <c r="G116" s="62"/>
      <c r="H116" s="62"/>
      <c r="I116" s="62"/>
      <c r="J116" s="62"/>
      <c r="K116" s="62"/>
      <c r="L116" s="62"/>
      <c r="M116" s="62"/>
      <c r="N116" s="62"/>
      <c r="O116" s="62"/>
      <c r="P116" s="62"/>
      <c r="Q116" s="62"/>
    </row>
    <row r="117" spans="2:17" x14ac:dyDescent="0.25">
      <c r="C117" s="62"/>
      <c r="D117" s="62"/>
      <c r="E117" s="62"/>
      <c r="F117" s="62"/>
      <c r="G117" s="62"/>
      <c r="H117" s="62"/>
      <c r="I117" s="62"/>
      <c r="J117" s="62"/>
      <c r="K117" s="62"/>
      <c r="L117" s="62"/>
      <c r="M117" s="62"/>
      <c r="N117" s="62"/>
      <c r="O117" s="62"/>
      <c r="P117" s="62"/>
      <c r="Q117" s="62"/>
    </row>
    <row r="118" spans="2:17" x14ac:dyDescent="0.25">
      <c r="C118" s="62"/>
      <c r="D118" s="62"/>
      <c r="E118" s="62"/>
      <c r="F118" s="62"/>
      <c r="G118" s="62"/>
      <c r="H118" s="62"/>
      <c r="I118" s="62"/>
      <c r="J118" s="62"/>
      <c r="K118" s="62"/>
      <c r="L118" s="62"/>
      <c r="M118" s="62"/>
      <c r="N118" s="62"/>
      <c r="O118" s="62"/>
      <c r="P118" s="62"/>
      <c r="Q118" s="62"/>
    </row>
    <row r="119" spans="2:17" x14ac:dyDescent="0.25">
      <c r="C119" s="62"/>
      <c r="D119" s="62"/>
      <c r="E119" s="62"/>
      <c r="F119" s="62"/>
      <c r="G119" s="62"/>
      <c r="H119" s="62"/>
      <c r="I119" s="62"/>
      <c r="J119" s="62"/>
      <c r="K119" s="62"/>
      <c r="L119" s="62"/>
      <c r="M119" s="62"/>
      <c r="N119" s="62"/>
      <c r="O119" s="62"/>
      <c r="P119" s="62"/>
      <c r="Q119" s="62"/>
    </row>
    <row r="120" spans="2:17" x14ac:dyDescent="0.25">
      <c r="C120" s="62"/>
      <c r="D120" s="62"/>
      <c r="E120" s="62"/>
      <c r="F120" s="62"/>
      <c r="G120" s="62"/>
      <c r="H120" s="62"/>
      <c r="I120" s="62"/>
      <c r="J120" s="62"/>
      <c r="K120" s="62"/>
      <c r="L120" s="62"/>
      <c r="M120" s="62"/>
      <c r="N120" s="62"/>
      <c r="O120" s="62"/>
      <c r="P120" s="62"/>
      <c r="Q120" s="62"/>
    </row>
    <row r="121" spans="2:17" x14ac:dyDescent="0.25">
      <c r="B121" t="s">
        <v>567</v>
      </c>
      <c r="C121" s="51" t="s">
        <v>568</v>
      </c>
      <c r="D121" s="51"/>
      <c r="E121" s="51"/>
      <c r="F121" s="51"/>
      <c r="G121" s="51"/>
      <c r="H121" s="239"/>
      <c r="I121" s="51"/>
      <c r="J121" s="51"/>
      <c r="K121" s="51"/>
      <c r="L121" s="51"/>
      <c r="M121" s="51"/>
      <c r="N121" s="51" t="s">
        <v>196</v>
      </c>
      <c r="O121" s="51"/>
      <c r="P121" s="51"/>
      <c r="Q121" s="51"/>
    </row>
    <row r="122" spans="2:17" x14ac:dyDescent="0.25">
      <c r="B122" t="s">
        <v>569</v>
      </c>
      <c r="C122" s="51" t="s">
        <v>570</v>
      </c>
      <c r="D122" s="51"/>
      <c r="E122" s="51"/>
      <c r="F122" s="51" t="s">
        <v>571</v>
      </c>
      <c r="G122" s="51"/>
      <c r="H122" s="51"/>
      <c r="I122" s="51"/>
      <c r="J122" s="51"/>
      <c r="K122" s="51"/>
      <c r="L122" s="51" t="s">
        <v>196</v>
      </c>
      <c r="M122" s="51"/>
      <c r="N122" s="51"/>
      <c r="O122" s="51"/>
      <c r="P122" s="51"/>
      <c r="Q122" s="51"/>
    </row>
    <row r="123" spans="2:17" x14ac:dyDescent="0.25">
      <c r="B123" t="s">
        <v>572</v>
      </c>
      <c r="C123" s="51" t="s">
        <v>573</v>
      </c>
      <c r="D123" s="51"/>
      <c r="E123" s="51"/>
      <c r="F123" s="51" t="s">
        <v>539</v>
      </c>
      <c r="G123" s="51"/>
      <c r="H123" s="51"/>
      <c r="I123" s="51"/>
      <c r="J123" s="51"/>
      <c r="K123" s="51"/>
      <c r="L123" s="239" t="s">
        <v>574</v>
      </c>
      <c r="M123" s="51"/>
      <c r="N123" s="51"/>
      <c r="O123" s="51" t="s">
        <v>196</v>
      </c>
      <c r="P123" s="51"/>
      <c r="Q123" s="51"/>
    </row>
    <row r="124" spans="2:17" x14ac:dyDescent="0.25">
      <c r="B124" t="s">
        <v>575</v>
      </c>
      <c r="C124" s="51" t="s">
        <v>576</v>
      </c>
      <c r="D124" s="51"/>
      <c r="E124" s="51"/>
      <c r="F124" s="51" t="s">
        <v>577</v>
      </c>
      <c r="G124" s="51"/>
      <c r="H124" s="51"/>
      <c r="I124" s="51"/>
      <c r="J124" s="51"/>
      <c r="K124" s="51"/>
      <c r="L124" s="51"/>
      <c r="M124" s="51"/>
      <c r="N124" s="51"/>
      <c r="O124" s="51"/>
      <c r="P124" s="51"/>
      <c r="Q124" s="51" t="s">
        <v>196</v>
      </c>
    </row>
    <row r="125" spans="2:17" x14ac:dyDescent="0.25">
      <c r="B125" t="s">
        <v>578</v>
      </c>
      <c r="C125" s="51" t="s">
        <v>579</v>
      </c>
      <c r="D125" s="51"/>
      <c r="E125" s="51"/>
      <c r="F125" s="51" t="s">
        <v>539</v>
      </c>
      <c r="G125" s="51"/>
      <c r="H125" s="51"/>
      <c r="I125" s="51"/>
      <c r="J125" s="51"/>
      <c r="K125" s="51"/>
      <c r="L125" s="51" t="s">
        <v>196</v>
      </c>
      <c r="M125" s="51"/>
      <c r="N125" s="51"/>
      <c r="O125" s="51" t="s">
        <v>196</v>
      </c>
      <c r="P125" s="51"/>
      <c r="Q125" s="51"/>
    </row>
    <row r="126" spans="2:17" x14ac:dyDescent="0.25">
      <c r="B126" t="s">
        <v>580</v>
      </c>
      <c r="C126" s="51" t="s">
        <v>581</v>
      </c>
      <c r="D126" s="51"/>
      <c r="E126" s="51"/>
      <c r="F126" s="51" t="s">
        <v>539</v>
      </c>
      <c r="G126" s="51"/>
      <c r="H126" s="51"/>
      <c r="I126" s="51"/>
      <c r="J126" s="51"/>
      <c r="K126" s="51"/>
      <c r="L126" s="51"/>
      <c r="M126" s="51"/>
      <c r="N126" s="51"/>
      <c r="O126" s="51"/>
      <c r="P126" s="51"/>
      <c r="Q126" s="51"/>
    </row>
    <row r="127" spans="2:17" x14ac:dyDescent="0.25">
      <c r="B127" t="s">
        <v>582</v>
      </c>
      <c r="C127" s="51" t="s">
        <v>583</v>
      </c>
      <c r="D127" s="51"/>
      <c r="E127" s="51"/>
      <c r="F127" s="51" t="s">
        <v>539</v>
      </c>
      <c r="G127" s="51"/>
      <c r="H127" s="51"/>
      <c r="I127" s="51"/>
      <c r="J127" s="51"/>
      <c r="K127" s="51"/>
      <c r="L127" s="51" t="s">
        <v>196</v>
      </c>
      <c r="M127" s="51"/>
      <c r="N127" s="51"/>
      <c r="O127" s="51" t="s">
        <v>196</v>
      </c>
      <c r="P127" s="51"/>
      <c r="Q127" s="51"/>
    </row>
    <row r="128" spans="2:17" x14ac:dyDescent="0.25">
      <c r="B128" t="s">
        <v>584</v>
      </c>
      <c r="C128" s="51" t="s">
        <v>585</v>
      </c>
      <c r="D128" s="51"/>
      <c r="E128" s="51"/>
      <c r="F128" s="51" t="s">
        <v>539</v>
      </c>
      <c r="G128" s="51"/>
      <c r="H128" s="51"/>
      <c r="I128" s="51"/>
      <c r="J128" s="51"/>
      <c r="K128" s="51"/>
      <c r="L128" s="51"/>
      <c r="M128" s="51"/>
      <c r="N128" s="51"/>
      <c r="O128" s="51" t="s">
        <v>196</v>
      </c>
      <c r="P128" s="51"/>
      <c r="Q128" s="51"/>
    </row>
    <row r="129" spans="2:19" x14ac:dyDescent="0.25">
      <c r="B129" t="s">
        <v>586</v>
      </c>
      <c r="C129" s="51" t="s">
        <v>587</v>
      </c>
      <c r="D129" s="51"/>
      <c r="E129" s="51"/>
      <c r="F129" s="51" t="s">
        <v>539</v>
      </c>
      <c r="G129" s="51"/>
      <c r="H129" s="51"/>
      <c r="I129" s="51"/>
      <c r="J129" s="51"/>
      <c r="K129" s="51"/>
      <c r="L129" s="51"/>
      <c r="M129" s="51"/>
      <c r="N129" s="51"/>
      <c r="O129" s="51"/>
      <c r="P129" s="51"/>
      <c r="Q129" s="51"/>
      <c r="R129" t="s">
        <v>588</v>
      </c>
    </row>
    <row r="130" spans="2:19" x14ac:dyDescent="0.25">
      <c r="B130" t="s">
        <v>589</v>
      </c>
      <c r="C130" s="51" t="s">
        <v>590</v>
      </c>
      <c r="D130" s="51"/>
      <c r="E130" s="51"/>
      <c r="F130" s="51" t="s">
        <v>539</v>
      </c>
      <c r="G130" s="51"/>
      <c r="H130" s="51"/>
      <c r="I130" s="51"/>
      <c r="J130" s="51"/>
      <c r="K130" s="51"/>
      <c r="L130" s="51" t="s">
        <v>196</v>
      </c>
      <c r="M130" s="51"/>
      <c r="N130" s="51"/>
      <c r="O130" s="51"/>
      <c r="P130" s="51"/>
      <c r="Q130" s="51"/>
    </row>
    <row r="131" spans="2:19" x14ac:dyDescent="0.25">
      <c r="B131" t="s">
        <v>591</v>
      </c>
      <c r="C131" s="51" t="s">
        <v>592</v>
      </c>
      <c r="D131" s="51"/>
      <c r="E131" s="51"/>
      <c r="F131" s="51" t="s">
        <v>539</v>
      </c>
      <c r="G131" s="51"/>
      <c r="H131" s="51"/>
      <c r="I131" s="51"/>
      <c r="J131" s="51"/>
      <c r="K131" s="51"/>
      <c r="L131" s="51" t="s">
        <v>196</v>
      </c>
      <c r="M131" s="51"/>
      <c r="N131" s="51"/>
      <c r="O131" s="51"/>
      <c r="P131" s="51"/>
      <c r="Q131" s="51"/>
    </row>
    <row r="132" spans="2:19" x14ac:dyDescent="0.25">
      <c r="B132" t="s">
        <v>593</v>
      </c>
      <c r="C132" s="51" t="s">
        <v>594</v>
      </c>
      <c r="D132" s="51"/>
      <c r="E132" s="51"/>
      <c r="F132" s="51" t="s">
        <v>539</v>
      </c>
      <c r="G132" s="51"/>
      <c r="H132" s="51"/>
      <c r="I132" s="51"/>
      <c r="J132" s="51"/>
      <c r="K132" s="51"/>
      <c r="L132" s="51"/>
      <c r="M132" s="51"/>
      <c r="N132" s="51" t="s">
        <v>196</v>
      </c>
      <c r="O132" s="51"/>
      <c r="P132" s="51"/>
      <c r="Q132" s="51"/>
    </row>
    <row r="133" spans="2:19" x14ac:dyDescent="0.25">
      <c r="B133" t="s">
        <v>595</v>
      </c>
      <c r="C133" s="51" t="s">
        <v>596</v>
      </c>
      <c r="D133" s="51"/>
      <c r="E133" s="51"/>
      <c r="F133" s="51" t="s">
        <v>539</v>
      </c>
      <c r="G133" s="51"/>
      <c r="H133" s="51"/>
      <c r="I133" s="51"/>
      <c r="J133" s="51"/>
      <c r="K133" s="51"/>
      <c r="L133" s="51"/>
      <c r="M133" s="51"/>
      <c r="N133" s="51" t="s">
        <v>196</v>
      </c>
      <c r="O133" s="51" t="s">
        <v>196</v>
      </c>
      <c r="P133" s="51"/>
      <c r="Q133" s="51"/>
    </row>
    <row r="134" spans="2:19" x14ac:dyDescent="0.25">
      <c r="B134" t="s">
        <v>597</v>
      </c>
      <c r="C134" s="51" t="s">
        <v>598</v>
      </c>
      <c r="D134" s="51"/>
      <c r="E134" s="51"/>
      <c r="F134" s="51" t="s">
        <v>539</v>
      </c>
      <c r="G134" s="51"/>
      <c r="H134" s="51"/>
      <c r="I134" s="51"/>
      <c r="J134" s="51"/>
      <c r="K134" s="51"/>
      <c r="L134" s="51"/>
      <c r="M134" s="51"/>
      <c r="N134" s="51"/>
      <c r="O134" s="51" t="s">
        <v>196</v>
      </c>
      <c r="P134" s="51"/>
      <c r="Q134" s="51"/>
    </row>
    <row r="135" spans="2:19" x14ac:dyDescent="0.25">
      <c r="B135" t="s">
        <v>599</v>
      </c>
      <c r="C135" s="51" t="s">
        <v>600</v>
      </c>
      <c r="D135" s="51"/>
      <c r="E135" s="51"/>
      <c r="F135" s="51" t="s">
        <v>539</v>
      </c>
      <c r="G135" s="51"/>
      <c r="H135" s="51"/>
      <c r="I135" s="51"/>
      <c r="J135" s="51"/>
      <c r="K135" s="51"/>
      <c r="L135" s="51"/>
      <c r="M135" s="51"/>
      <c r="N135" s="51"/>
      <c r="O135" s="51" t="s">
        <v>196</v>
      </c>
      <c r="P135" s="51"/>
      <c r="Q135" s="51"/>
    </row>
    <row r="136" spans="2:19" x14ac:dyDescent="0.25">
      <c r="B136" t="s">
        <v>601</v>
      </c>
      <c r="C136" s="51" t="s">
        <v>602</v>
      </c>
      <c r="D136" s="51"/>
      <c r="E136" s="51"/>
      <c r="F136" s="51" t="s">
        <v>539</v>
      </c>
      <c r="G136" s="51"/>
      <c r="H136" s="51"/>
      <c r="I136" s="51"/>
      <c r="J136" s="51"/>
      <c r="K136" s="51"/>
      <c r="L136" s="51"/>
      <c r="M136" s="51"/>
      <c r="N136" s="51"/>
      <c r="O136" s="51" t="s">
        <v>196</v>
      </c>
      <c r="P136" s="51"/>
      <c r="Q136" s="51"/>
    </row>
    <row r="137" spans="2:19" x14ac:dyDescent="0.25">
      <c r="B137" t="s">
        <v>603</v>
      </c>
      <c r="C137" s="51" t="s">
        <v>604</v>
      </c>
      <c r="D137" s="51"/>
      <c r="E137" s="51"/>
      <c r="F137" s="51" t="s">
        <v>539</v>
      </c>
      <c r="G137" s="51"/>
      <c r="H137" s="51"/>
      <c r="I137" s="51"/>
      <c r="J137" s="51"/>
      <c r="K137" s="51"/>
      <c r="L137" s="51"/>
      <c r="M137" s="51"/>
      <c r="N137" s="51"/>
      <c r="O137" s="51"/>
      <c r="P137" s="51"/>
      <c r="Q137" s="51"/>
    </row>
    <row r="138" spans="2:19" x14ac:dyDescent="0.25">
      <c r="B138" t="s">
        <v>605</v>
      </c>
      <c r="C138" s="51" t="s">
        <v>606</v>
      </c>
      <c r="D138" s="51"/>
      <c r="E138" s="51"/>
      <c r="F138" s="51" t="s">
        <v>539</v>
      </c>
      <c r="G138" s="51"/>
      <c r="H138" s="51"/>
      <c r="I138" s="51"/>
      <c r="J138" s="51"/>
      <c r="K138" s="51"/>
      <c r="L138" s="51"/>
      <c r="M138" s="51"/>
      <c r="N138" s="51"/>
      <c r="O138" s="51"/>
      <c r="P138" s="51"/>
      <c r="Q138" s="51" t="s">
        <v>196</v>
      </c>
    </row>
    <row r="139" spans="2:19" x14ac:dyDescent="0.25">
      <c r="B139" t="s">
        <v>607</v>
      </c>
      <c r="C139" s="51" t="s">
        <v>608</v>
      </c>
      <c r="D139" s="51"/>
      <c r="E139" s="51"/>
      <c r="F139" s="51" t="s">
        <v>539</v>
      </c>
      <c r="G139" s="51"/>
      <c r="H139" s="51"/>
      <c r="I139" s="51"/>
      <c r="J139" s="51"/>
      <c r="K139" s="51"/>
      <c r="L139" s="51"/>
      <c r="M139" s="51" t="s">
        <v>196</v>
      </c>
      <c r="N139" s="51"/>
      <c r="O139" s="51"/>
      <c r="P139" s="51"/>
      <c r="Q139" s="51" t="s">
        <v>196</v>
      </c>
    </row>
    <row r="140" spans="2:19" x14ac:dyDescent="0.25">
      <c r="B140" t="s">
        <v>609</v>
      </c>
      <c r="C140" s="51" t="s">
        <v>610</v>
      </c>
      <c r="D140" s="51"/>
      <c r="E140" s="51"/>
      <c r="F140" s="51" t="s">
        <v>539</v>
      </c>
      <c r="G140" s="51"/>
      <c r="H140" s="51"/>
      <c r="I140" s="51"/>
      <c r="J140" s="51"/>
      <c r="K140" s="51"/>
      <c r="L140" s="51"/>
      <c r="M140" s="51"/>
      <c r="N140" s="51"/>
      <c r="O140" s="51"/>
      <c r="P140" s="51"/>
      <c r="Q140" s="51"/>
    </row>
    <row r="141" spans="2:19" x14ac:dyDescent="0.25">
      <c r="B141" t="s">
        <v>611</v>
      </c>
      <c r="C141" s="51" t="s">
        <v>612</v>
      </c>
      <c r="D141" s="51"/>
      <c r="E141" s="51"/>
      <c r="F141" s="51" t="s">
        <v>539</v>
      </c>
      <c r="G141" s="51"/>
      <c r="H141" s="51"/>
      <c r="I141" s="51"/>
      <c r="J141" s="51"/>
      <c r="K141" s="51"/>
      <c r="L141" s="51"/>
      <c r="M141" s="51"/>
      <c r="N141" s="51"/>
      <c r="O141" s="51"/>
      <c r="P141" s="51"/>
      <c r="Q141" s="51"/>
    </row>
    <row r="142" spans="2:19" x14ac:dyDescent="0.25">
      <c r="B142" t="s">
        <v>613</v>
      </c>
      <c r="C142" s="51" t="s">
        <v>614</v>
      </c>
      <c r="D142" s="51"/>
      <c r="E142" s="51"/>
      <c r="F142" s="51" t="s">
        <v>539</v>
      </c>
      <c r="G142" s="51"/>
      <c r="H142" s="51"/>
      <c r="I142" s="51"/>
      <c r="J142" s="51"/>
      <c r="K142" s="51"/>
      <c r="L142" s="51"/>
      <c r="M142" s="51"/>
      <c r="N142" s="51"/>
      <c r="O142" s="51"/>
      <c r="P142" s="51"/>
      <c r="Q142" s="51"/>
    </row>
    <row r="143" spans="2:19" x14ac:dyDescent="0.25">
      <c r="B143" t="s">
        <v>615</v>
      </c>
      <c r="C143" s="51" t="s">
        <v>616</v>
      </c>
      <c r="D143" s="51"/>
      <c r="E143" s="51"/>
      <c r="F143" s="51" t="s">
        <v>539</v>
      </c>
      <c r="G143" s="51"/>
      <c r="H143" s="51"/>
      <c r="I143" s="51"/>
      <c r="J143" s="51"/>
      <c r="K143" s="51"/>
      <c r="L143" s="51"/>
      <c r="M143" s="51"/>
      <c r="N143" s="51"/>
      <c r="O143" s="51"/>
      <c r="P143" s="51"/>
      <c r="Q143" s="51"/>
    </row>
    <row r="144" spans="2:19" x14ac:dyDescent="0.25">
      <c r="B144" t="s">
        <v>617</v>
      </c>
      <c r="C144" s="51" t="s">
        <v>618</v>
      </c>
      <c r="D144" s="51"/>
      <c r="E144" s="51"/>
      <c r="F144" s="51" t="s">
        <v>539</v>
      </c>
      <c r="G144" s="51"/>
      <c r="H144" s="51"/>
      <c r="I144" s="51"/>
      <c r="J144" s="51"/>
      <c r="K144" s="51"/>
      <c r="L144" s="51"/>
      <c r="M144" s="51"/>
      <c r="N144" s="51"/>
      <c r="O144" s="51"/>
      <c r="P144" s="51"/>
      <c r="Q144" s="51"/>
      <c r="S144">
        <v>8</v>
      </c>
    </row>
    <row r="145" spans="2:19" x14ac:dyDescent="0.25">
      <c r="B145" t="s">
        <v>619</v>
      </c>
      <c r="C145" s="51" t="s">
        <v>620</v>
      </c>
      <c r="D145" s="51"/>
      <c r="E145" s="51"/>
      <c r="F145" s="51" t="s">
        <v>539</v>
      </c>
      <c r="G145" s="51"/>
      <c r="H145" s="51"/>
      <c r="I145" s="51"/>
      <c r="J145" s="51"/>
      <c r="K145" s="51"/>
      <c r="L145" s="51"/>
      <c r="M145" s="51"/>
      <c r="N145" s="51"/>
      <c r="O145" s="51"/>
      <c r="P145" s="51"/>
      <c r="Q145" s="51"/>
    </row>
    <row r="146" spans="2:19" x14ac:dyDescent="0.25">
      <c r="B146" t="s">
        <v>621</v>
      </c>
      <c r="C146" s="51" t="s">
        <v>622</v>
      </c>
      <c r="D146" s="51"/>
      <c r="E146" s="51"/>
      <c r="F146" s="51" t="s">
        <v>539</v>
      </c>
      <c r="G146" s="51"/>
      <c r="H146" s="51"/>
      <c r="I146" s="51"/>
      <c r="J146" s="51"/>
      <c r="K146" s="51"/>
      <c r="L146" s="51"/>
      <c r="M146" s="51"/>
      <c r="N146" s="51"/>
      <c r="O146" s="51"/>
      <c r="P146" s="51"/>
      <c r="Q146" s="51"/>
    </row>
    <row r="147" spans="2:19" x14ac:dyDescent="0.25">
      <c r="B147" t="s">
        <v>623</v>
      </c>
      <c r="C147" s="240" t="s">
        <v>624</v>
      </c>
      <c r="D147" s="62"/>
      <c r="E147" s="62"/>
      <c r="F147" s="208" t="s">
        <v>539</v>
      </c>
      <c r="G147" s="62"/>
      <c r="H147" s="62"/>
      <c r="I147" s="62"/>
      <c r="J147" s="62"/>
      <c r="K147" s="62"/>
      <c r="L147" s="62"/>
      <c r="M147" s="62"/>
      <c r="N147" s="62"/>
      <c r="O147" s="62"/>
      <c r="P147" s="208"/>
      <c r="Q147" s="208"/>
    </row>
    <row r="148" spans="2:19" x14ac:dyDescent="0.25">
      <c r="C148" s="240"/>
      <c r="D148" s="62"/>
      <c r="E148" s="62"/>
      <c r="F148" s="208"/>
      <c r="G148" s="62"/>
      <c r="H148" s="62"/>
      <c r="I148" s="62"/>
      <c r="J148" s="62"/>
      <c r="K148" s="62"/>
      <c r="L148" s="62"/>
      <c r="M148" s="62"/>
      <c r="N148" s="62"/>
      <c r="O148" s="62"/>
      <c r="P148" s="208"/>
      <c r="Q148" s="208"/>
    </row>
    <row r="149" spans="2:19" x14ac:dyDescent="0.25">
      <c r="C149" s="240"/>
      <c r="D149" s="62"/>
      <c r="E149" s="62"/>
      <c r="F149" s="208"/>
      <c r="G149" s="62"/>
      <c r="H149" s="62"/>
      <c r="I149" s="62"/>
      <c r="J149" s="62"/>
      <c r="K149" s="62"/>
      <c r="L149" s="62"/>
      <c r="M149" s="62"/>
      <c r="N149" s="62"/>
      <c r="O149" s="62"/>
      <c r="P149" s="208"/>
      <c r="Q149" s="208"/>
    </row>
    <row r="150" spans="2:19" x14ac:dyDescent="0.25">
      <c r="B150" t="s">
        <v>625</v>
      </c>
      <c r="C150" s="240" t="s">
        <v>626</v>
      </c>
      <c r="D150" s="62"/>
      <c r="E150" s="62"/>
      <c r="F150" s="208" t="s">
        <v>627</v>
      </c>
      <c r="G150" s="62"/>
      <c r="H150" s="62"/>
      <c r="I150" s="62"/>
      <c r="J150" s="62"/>
      <c r="K150" s="62"/>
      <c r="L150" s="62"/>
      <c r="M150" s="62" t="s">
        <v>196</v>
      </c>
      <c r="N150" s="62"/>
      <c r="O150" s="62"/>
      <c r="P150" s="208"/>
      <c r="Q150" s="208" t="s">
        <v>196</v>
      </c>
    </row>
    <row r="151" spans="2:19" x14ac:dyDescent="0.25">
      <c r="C151" s="240"/>
      <c r="D151" s="62"/>
      <c r="E151" s="62"/>
      <c r="F151" s="208"/>
      <c r="G151" s="62"/>
      <c r="H151" s="62"/>
      <c r="I151" s="62"/>
      <c r="J151" s="62"/>
      <c r="K151" s="62"/>
      <c r="L151" s="62"/>
      <c r="M151" s="62"/>
      <c r="N151" s="62"/>
      <c r="O151" s="62"/>
      <c r="P151" s="208"/>
      <c r="Q151" s="208"/>
    </row>
    <row r="152" spans="2:19" x14ac:dyDescent="0.25">
      <c r="B152" t="s">
        <v>628</v>
      </c>
      <c r="C152" s="208" t="s">
        <v>629</v>
      </c>
      <c r="D152" s="62"/>
      <c r="E152" s="62"/>
      <c r="F152" s="208" t="s">
        <v>577</v>
      </c>
      <c r="G152" s="62"/>
      <c r="H152" s="62"/>
      <c r="I152" s="62"/>
      <c r="J152" s="62"/>
      <c r="K152" s="62"/>
      <c r="L152" s="62"/>
      <c r="M152" s="62"/>
      <c r="N152" s="62"/>
      <c r="O152" s="62"/>
      <c r="P152" s="208" t="s">
        <v>196</v>
      </c>
      <c r="Q152" s="208" t="s">
        <v>196</v>
      </c>
    </row>
    <row r="153" spans="2:19" x14ac:dyDescent="0.25">
      <c r="B153" t="s">
        <v>630</v>
      </c>
      <c r="C153" s="208" t="s">
        <v>631</v>
      </c>
      <c r="D153" s="62"/>
      <c r="E153" s="62"/>
      <c r="F153" s="208" t="s">
        <v>577</v>
      </c>
      <c r="G153" s="62"/>
      <c r="H153" s="62"/>
      <c r="I153" s="62"/>
      <c r="J153" s="62"/>
      <c r="K153" s="62"/>
      <c r="L153" s="62"/>
      <c r="M153" s="62"/>
      <c r="N153" s="62"/>
      <c r="O153" s="62"/>
      <c r="P153" s="208" t="s">
        <v>196</v>
      </c>
      <c r="Q153" s="208" t="s">
        <v>196</v>
      </c>
    </row>
    <row r="154" spans="2:19" x14ac:dyDescent="0.25">
      <c r="B154" t="s">
        <v>632</v>
      </c>
      <c r="C154" s="51" t="s">
        <v>633</v>
      </c>
      <c r="D154" s="51"/>
      <c r="E154" s="51"/>
      <c r="F154" s="51" t="s">
        <v>634</v>
      </c>
      <c r="G154" s="51"/>
      <c r="H154" s="51"/>
      <c r="I154" s="51"/>
      <c r="J154" s="51"/>
      <c r="K154" s="51"/>
      <c r="L154" s="51"/>
      <c r="M154" s="51"/>
      <c r="N154" s="51"/>
      <c r="O154" s="51"/>
      <c r="P154" s="51"/>
      <c r="Q154" s="51"/>
    </row>
    <row r="155" spans="2:19" x14ac:dyDescent="0.25">
      <c r="B155" t="s">
        <v>635</v>
      </c>
      <c r="C155" s="51" t="s">
        <v>636</v>
      </c>
      <c r="D155" s="51"/>
      <c r="E155" s="51"/>
      <c r="F155" s="51" t="s">
        <v>634</v>
      </c>
      <c r="G155" s="51"/>
      <c r="H155" s="51"/>
      <c r="I155" s="51"/>
      <c r="J155" s="51"/>
      <c r="K155" s="51"/>
      <c r="L155" s="51" t="s">
        <v>196</v>
      </c>
      <c r="M155" s="51"/>
      <c r="N155" s="51"/>
      <c r="O155" s="51"/>
      <c r="P155" s="51"/>
      <c r="Q155" s="51"/>
    </row>
    <row r="156" spans="2:19" x14ac:dyDescent="0.25">
      <c r="B156" t="s">
        <v>637</v>
      </c>
      <c r="C156" s="51" t="s">
        <v>638</v>
      </c>
      <c r="D156" s="51"/>
      <c r="E156" s="51"/>
      <c r="F156" s="51" t="s">
        <v>634</v>
      </c>
      <c r="G156" s="51"/>
      <c r="H156" s="51"/>
      <c r="I156" s="51"/>
      <c r="J156" s="51"/>
      <c r="K156" s="51"/>
      <c r="L156" s="51"/>
      <c r="M156" s="51"/>
      <c r="N156" s="51"/>
      <c r="O156" s="51"/>
      <c r="P156" s="51"/>
      <c r="Q156" s="51"/>
    </row>
    <row r="157" spans="2:19" x14ac:dyDescent="0.25">
      <c r="B157" t="s">
        <v>639</v>
      </c>
      <c r="C157" s="51" t="s">
        <v>640</v>
      </c>
      <c r="D157" s="51"/>
      <c r="E157" s="51"/>
      <c r="F157" s="51" t="s">
        <v>634</v>
      </c>
      <c r="G157" s="51"/>
      <c r="H157" s="51"/>
      <c r="I157" s="51"/>
      <c r="J157" s="51"/>
      <c r="K157" s="51"/>
      <c r="L157" s="51"/>
      <c r="M157" s="51"/>
      <c r="N157" s="51"/>
      <c r="O157" s="51"/>
      <c r="P157" s="51"/>
      <c r="Q157" s="51"/>
    </row>
    <row r="158" spans="2:19" x14ac:dyDescent="0.25">
      <c r="B158" t="s">
        <v>641</v>
      </c>
      <c r="C158" s="51" t="s">
        <v>642</v>
      </c>
      <c r="D158" s="51"/>
      <c r="E158" s="51"/>
      <c r="F158" s="51" t="s">
        <v>634</v>
      </c>
      <c r="G158" s="51"/>
      <c r="H158" s="51"/>
      <c r="I158" s="51"/>
      <c r="J158" s="51"/>
      <c r="K158" s="51"/>
      <c r="L158" s="51"/>
      <c r="M158" s="51"/>
      <c r="N158" s="51"/>
      <c r="O158" s="51"/>
      <c r="P158" s="51"/>
      <c r="Q158" s="51" t="s">
        <v>196</v>
      </c>
    </row>
    <row r="159" spans="2:19" x14ac:dyDescent="0.25">
      <c r="B159" t="s">
        <v>643</v>
      </c>
      <c r="C159" s="51" t="s">
        <v>644</v>
      </c>
      <c r="D159" s="51"/>
      <c r="E159" s="51"/>
      <c r="F159" s="51" t="s">
        <v>634</v>
      </c>
      <c r="G159" s="51"/>
      <c r="H159" s="51"/>
      <c r="I159" s="51"/>
      <c r="J159" s="51"/>
      <c r="K159" s="51" t="s">
        <v>196</v>
      </c>
      <c r="L159" s="51" t="s">
        <v>196</v>
      </c>
      <c r="M159" s="51" t="s">
        <v>196</v>
      </c>
      <c r="N159" s="51" t="s">
        <v>196</v>
      </c>
      <c r="O159" s="51" t="s">
        <v>196</v>
      </c>
      <c r="P159" s="51"/>
      <c r="Q159" s="51" t="s">
        <v>196</v>
      </c>
      <c r="S159">
        <v>16</v>
      </c>
    </row>
    <row r="160" spans="2:19" s="13" customFormat="1" ht="105" x14ac:dyDescent="0.25">
      <c r="B160" s="13" t="s">
        <v>645</v>
      </c>
      <c r="C160" s="246" t="s">
        <v>646</v>
      </c>
      <c r="D160" s="62"/>
      <c r="E160" s="62"/>
      <c r="F160" s="62" t="s">
        <v>634</v>
      </c>
      <c r="G160" s="62"/>
      <c r="H160" s="62"/>
      <c r="I160" s="62"/>
      <c r="J160" s="62"/>
      <c r="K160" s="62" t="s">
        <v>196</v>
      </c>
      <c r="L160" s="62"/>
      <c r="M160" s="62" t="s">
        <v>196</v>
      </c>
      <c r="N160" s="62"/>
      <c r="O160" s="62"/>
      <c r="P160" s="62"/>
      <c r="Q160" s="62" t="s">
        <v>196</v>
      </c>
      <c r="S160" s="13">
        <v>17</v>
      </c>
    </row>
    <row r="161" spans="2:19" x14ac:dyDescent="0.25">
      <c r="B161" t="s">
        <v>647</v>
      </c>
      <c r="C161" s="51" t="s">
        <v>648</v>
      </c>
      <c r="D161" s="51"/>
      <c r="E161" s="51"/>
      <c r="F161" s="51" t="s">
        <v>634</v>
      </c>
      <c r="G161" s="51"/>
      <c r="H161" s="51"/>
      <c r="I161" s="51"/>
      <c r="J161" s="51"/>
      <c r="K161" s="51" t="s">
        <v>196</v>
      </c>
      <c r="L161" s="51"/>
      <c r="M161" s="51" t="s">
        <v>196</v>
      </c>
      <c r="N161" s="51"/>
      <c r="O161" s="51" t="s">
        <v>196</v>
      </c>
      <c r="P161" s="51"/>
      <c r="Q161" s="51"/>
      <c r="S161">
        <v>6</v>
      </c>
    </row>
    <row r="162" spans="2:19" x14ac:dyDescent="0.25">
      <c r="B162" t="s">
        <v>649</v>
      </c>
      <c r="C162" s="51" t="s">
        <v>650</v>
      </c>
      <c r="D162" s="51"/>
      <c r="E162" s="51"/>
      <c r="F162" s="51" t="s">
        <v>634</v>
      </c>
      <c r="G162" s="51"/>
      <c r="H162" s="239"/>
      <c r="I162" s="51"/>
      <c r="J162" s="51"/>
      <c r="K162" s="51" t="s">
        <v>196</v>
      </c>
      <c r="L162" s="51" t="s">
        <v>196</v>
      </c>
      <c r="M162" s="51" t="s">
        <v>196</v>
      </c>
      <c r="N162" s="51" t="s">
        <v>196</v>
      </c>
      <c r="O162" s="51" t="s">
        <v>196</v>
      </c>
      <c r="P162" s="51" t="s">
        <v>196</v>
      </c>
      <c r="Q162" s="51"/>
      <c r="S162">
        <v>7</v>
      </c>
    </row>
    <row r="163" spans="2:19" x14ac:dyDescent="0.25">
      <c r="B163" t="s">
        <v>651</v>
      </c>
      <c r="C163" s="241" t="s">
        <v>652</v>
      </c>
      <c r="D163" s="62"/>
      <c r="E163" s="62"/>
      <c r="F163" s="241" t="s">
        <v>653</v>
      </c>
      <c r="G163" s="62"/>
      <c r="H163" s="62"/>
      <c r="I163" s="62"/>
      <c r="J163" s="62"/>
      <c r="K163" s="62"/>
      <c r="L163" s="62"/>
      <c r="M163" s="62"/>
      <c r="N163" s="62"/>
      <c r="O163" s="62"/>
      <c r="P163" s="241" t="s">
        <v>196</v>
      </c>
      <c r="Q163" s="241"/>
    </row>
    <row r="164" spans="2:19" x14ac:dyDescent="0.25">
      <c r="B164" t="s">
        <v>654</v>
      </c>
      <c r="C164" s="242" t="s">
        <v>655</v>
      </c>
      <c r="D164" s="62"/>
      <c r="E164" s="62"/>
      <c r="F164" s="62"/>
      <c r="G164" s="62"/>
      <c r="H164" s="239"/>
      <c r="I164" s="62"/>
      <c r="J164" s="62"/>
      <c r="K164" s="62" t="s">
        <v>196</v>
      </c>
      <c r="L164" s="62" t="s">
        <v>196</v>
      </c>
      <c r="M164" s="62" t="s">
        <v>196</v>
      </c>
      <c r="N164" s="62"/>
      <c r="O164" s="62"/>
      <c r="P164" s="62"/>
      <c r="Q164" s="62"/>
    </row>
    <row r="165" spans="2:19" x14ac:dyDescent="0.25">
      <c r="B165" t="s">
        <v>656</v>
      </c>
      <c r="C165" s="242" t="s">
        <v>657</v>
      </c>
      <c r="D165" s="62"/>
      <c r="E165" s="62"/>
      <c r="F165" s="62"/>
      <c r="G165" s="62"/>
      <c r="H165" s="62"/>
      <c r="I165" s="62"/>
      <c r="J165" s="62"/>
      <c r="K165" s="62" t="s">
        <v>196</v>
      </c>
      <c r="L165" s="62" t="s">
        <v>196</v>
      </c>
      <c r="M165" s="62" t="s">
        <v>196</v>
      </c>
      <c r="N165" s="62"/>
      <c r="O165" s="62"/>
      <c r="P165" s="62"/>
      <c r="Q165" s="62"/>
    </row>
    <row r="166" spans="2:19" x14ac:dyDescent="0.25">
      <c r="B166" t="s">
        <v>658</v>
      </c>
      <c r="C166" s="242" t="s">
        <v>659</v>
      </c>
      <c r="D166" s="62"/>
      <c r="E166" s="62"/>
      <c r="F166" s="62"/>
      <c r="G166" s="62"/>
      <c r="H166" s="62"/>
      <c r="I166" s="62"/>
      <c r="J166" s="62"/>
      <c r="K166" s="62" t="s">
        <v>196</v>
      </c>
      <c r="L166" s="62" t="s">
        <v>196</v>
      </c>
      <c r="M166" s="62" t="s">
        <v>196</v>
      </c>
      <c r="N166" s="62"/>
      <c r="O166" s="62"/>
      <c r="P166" s="62"/>
      <c r="Q166" s="62"/>
    </row>
    <row r="167" spans="2:19" x14ac:dyDescent="0.25">
      <c r="B167" t="s">
        <v>660</v>
      </c>
      <c r="C167" s="242" t="s">
        <v>661</v>
      </c>
      <c r="D167" s="62"/>
      <c r="E167" s="62"/>
      <c r="F167" s="62"/>
      <c r="G167" s="62"/>
      <c r="H167" s="239"/>
      <c r="I167" s="62"/>
      <c r="J167" s="62"/>
      <c r="K167" s="62" t="s">
        <v>196</v>
      </c>
      <c r="L167" s="62" t="s">
        <v>196</v>
      </c>
      <c r="M167" s="62" t="s">
        <v>196</v>
      </c>
      <c r="N167" s="62" t="s">
        <v>196</v>
      </c>
      <c r="O167" s="62" t="s">
        <v>196</v>
      </c>
      <c r="P167" s="62"/>
      <c r="Q167" s="62" t="s">
        <v>196</v>
      </c>
    </row>
    <row r="168" spans="2:19" x14ac:dyDescent="0.25">
      <c r="B168" t="s">
        <v>662</v>
      </c>
      <c r="C168" s="242" t="s">
        <v>663</v>
      </c>
      <c r="D168" s="62"/>
      <c r="E168" s="62"/>
      <c r="F168" s="62"/>
      <c r="G168" s="62"/>
      <c r="H168" s="62"/>
      <c r="I168" s="62"/>
      <c r="J168" s="62"/>
      <c r="K168" s="62"/>
      <c r="L168" s="62"/>
      <c r="M168" s="62"/>
      <c r="N168" s="62"/>
      <c r="O168" s="62"/>
      <c r="P168" s="62"/>
      <c r="Q168" s="62"/>
    </row>
    <row r="169" spans="2:19" x14ac:dyDescent="0.25">
      <c r="B169" t="s">
        <v>664</v>
      </c>
      <c r="C169" s="242" t="s">
        <v>665</v>
      </c>
      <c r="D169" s="62"/>
      <c r="E169" s="62"/>
      <c r="F169" s="62"/>
      <c r="G169" s="62"/>
      <c r="H169" s="62"/>
      <c r="I169" s="62"/>
      <c r="J169" s="62"/>
      <c r="K169" s="62" t="s">
        <v>196</v>
      </c>
      <c r="L169" s="62" t="s">
        <v>196</v>
      </c>
      <c r="M169" s="62" t="s">
        <v>196</v>
      </c>
      <c r="N169" s="62"/>
      <c r="O169" s="62"/>
      <c r="P169" s="62"/>
      <c r="Q169" s="62"/>
    </row>
    <row r="170" spans="2:19" x14ac:dyDescent="0.25">
      <c r="C170" s="51" t="s">
        <v>189</v>
      </c>
      <c r="D170" s="51"/>
      <c r="E170" s="51"/>
      <c r="F170" s="51"/>
      <c r="G170" s="51"/>
      <c r="H170" s="51"/>
      <c r="I170" s="51"/>
      <c r="J170" s="51"/>
      <c r="K170" s="51"/>
      <c r="L170" s="51"/>
      <c r="M170" s="51"/>
      <c r="N170" s="51"/>
      <c r="O170" s="51"/>
      <c r="P170" s="51"/>
      <c r="Q170" s="51"/>
    </row>
    <row r="171" spans="2:19" x14ac:dyDescent="0.25">
      <c r="C171" s="51" t="s">
        <v>189</v>
      </c>
      <c r="D171" s="51"/>
      <c r="E171" s="51"/>
      <c r="F171" s="51"/>
      <c r="G171" s="51"/>
      <c r="H171" s="51"/>
      <c r="I171" s="51"/>
      <c r="J171" s="51"/>
      <c r="K171" s="51"/>
      <c r="L171" s="51"/>
      <c r="M171" s="51"/>
      <c r="N171" s="51"/>
      <c r="O171" s="51"/>
      <c r="P171" s="51"/>
      <c r="Q171" s="51"/>
    </row>
    <row r="172" spans="2:19" x14ac:dyDescent="0.25">
      <c r="C172" s="51" t="s">
        <v>189</v>
      </c>
      <c r="D172" s="51"/>
      <c r="E172" s="51"/>
      <c r="F172" s="51"/>
      <c r="G172" s="51"/>
      <c r="H172" s="51"/>
      <c r="I172" s="51"/>
      <c r="J172" s="51"/>
      <c r="K172" s="51"/>
      <c r="L172" s="51"/>
      <c r="M172" s="51"/>
      <c r="N172" s="51"/>
      <c r="O172" s="51"/>
      <c r="P172" s="51"/>
      <c r="Q172" s="51"/>
    </row>
    <row r="173" spans="2:19" x14ac:dyDescent="0.25">
      <c r="C173" s="51" t="s">
        <v>189</v>
      </c>
      <c r="D173" s="51"/>
      <c r="E173" s="51"/>
      <c r="F173" s="51"/>
      <c r="G173" s="51"/>
      <c r="H173" s="51"/>
      <c r="I173" s="51"/>
      <c r="J173" s="51"/>
      <c r="K173" s="51"/>
      <c r="L173" s="51"/>
      <c r="M173" s="51"/>
      <c r="N173" s="51"/>
      <c r="O173" s="51"/>
      <c r="P173" s="51"/>
      <c r="Q173" s="51"/>
    </row>
    <row r="174" spans="2:19" x14ac:dyDescent="0.25">
      <c r="S174">
        <v>9</v>
      </c>
    </row>
    <row r="175" spans="2:19" x14ac:dyDescent="0.25">
      <c r="R175" t="s">
        <v>205</v>
      </c>
      <c r="S175">
        <f>SUM(S81:S174)</f>
        <v>182</v>
      </c>
    </row>
    <row r="176" spans="2:19" x14ac:dyDescent="0.25">
      <c r="C176" s="11" t="s">
        <v>666</v>
      </c>
      <c r="R176" t="str">
        <f>R75</f>
        <v>total/kg transformé</v>
      </c>
      <c r="S176" t="e">
        <f>S175/$D$25</f>
        <v>#DIV/0!</v>
      </c>
    </row>
    <row r="178" spans="2:18" ht="17.25" customHeight="1" x14ac:dyDescent="0.25"/>
    <row r="180" spans="2:18" ht="45" x14ac:dyDescent="0.25">
      <c r="B180" s="247" t="s">
        <v>667</v>
      </c>
      <c r="C180" s="67" t="s">
        <v>505</v>
      </c>
      <c r="D180" s="63" t="s">
        <v>506</v>
      </c>
      <c r="E180" s="63" t="s">
        <v>668</v>
      </c>
      <c r="F180" s="63" t="s">
        <v>669</v>
      </c>
      <c r="G180" s="66"/>
      <c r="H180" s="66"/>
      <c r="I180" s="66"/>
      <c r="J180" s="73"/>
      <c r="K180" s="76" t="s">
        <v>513</v>
      </c>
      <c r="L180" s="76"/>
      <c r="M180" s="76"/>
      <c r="N180" s="76"/>
      <c r="O180" s="76"/>
      <c r="P180" s="76"/>
      <c r="Q180" s="76"/>
      <c r="R180" s="76"/>
    </row>
    <row r="181" spans="2:18" x14ac:dyDescent="0.25">
      <c r="B181" s="51" t="s">
        <v>522</v>
      </c>
      <c r="C181" s="62" t="s">
        <v>670</v>
      </c>
      <c r="D181" s="62"/>
      <c r="E181" s="62"/>
      <c r="F181" s="62"/>
      <c r="G181" s="62"/>
      <c r="H181" s="62"/>
      <c r="I181" s="62"/>
      <c r="K181">
        <v>7</v>
      </c>
    </row>
    <row r="182" spans="2:18" x14ac:dyDescent="0.25">
      <c r="B182" s="51" t="s">
        <v>524</v>
      </c>
      <c r="C182" s="62" t="s">
        <v>671</v>
      </c>
      <c r="D182" s="62"/>
      <c r="E182" s="62"/>
      <c r="F182" s="62"/>
      <c r="G182" s="62"/>
      <c r="H182" s="62"/>
      <c r="I182" s="62"/>
      <c r="K182">
        <v>8</v>
      </c>
    </row>
    <row r="183" spans="2:18" x14ac:dyDescent="0.25">
      <c r="B183" s="51" t="s">
        <v>526</v>
      </c>
      <c r="C183" s="62" t="s">
        <v>672</v>
      </c>
      <c r="D183" s="62"/>
      <c r="E183" s="62"/>
      <c r="F183" s="62"/>
      <c r="G183" s="62"/>
      <c r="H183" s="62"/>
      <c r="I183" s="62"/>
      <c r="K183">
        <v>9</v>
      </c>
    </row>
    <row r="184" spans="2:18" x14ac:dyDescent="0.25">
      <c r="B184" s="51" t="s">
        <v>528</v>
      </c>
      <c r="C184" s="62" t="s">
        <v>673</v>
      </c>
      <c r="D184" s="62"/>
      <c r="E184" s="62"/>
      <c r="F184" s="62"/>
      <c r="G184" s="62"/>
      <c r="H184" s="62"/>
      <c r="I184" s="62"/>
      <c r="K184">
        <v>10</v>
      </c>
    </row>
    <row r="185" spans="2:18" x14ac:dyDescent="0.25">
      <c r="B185" s="51" t="s">
        <v>530</v>
      </c>
      <c r="C185" s="62" t="s">
        <v>674</v>
      </c>
      <c r="D185" s="62"/>
      <c r="E185" s="62"/>
      <c r="F185" s="62"/>
      <c r="G185" s="62"/>
      <c r="H185" s="62"/>
      <c r="I185" s="62"/>
      <c r="K185">
        <v>11</v>
      </c>
    </row>
    <row r="186" spans="2:18" x14ac:dyDescent="0.25">
      <c r="B186" s="51" t="s">
        <v>532</v>
      </c>
      <c r="C186" s="62" t="s">
        <v>675</v>
      </c>
      <c r="D186" s="62"/>
      <c r="E186" s="62"/>
      <c r="F186" s="62"/>
      <c r="G186" s="62"/>
      <c r="H186" s="62"/>
      <c r="I186" s="62"/>
    </row>
    <row r="187" spans="2:18" x14ac:dyDescent="0.25">
      <c r="B187" s="51" t="s">
        <v>534</v>
      </c>
      <c r="C187" s="62" t="s">
        <v>676</v>
      </c>
      <c r="D187" s="62"/>
      <c r="E187" s="62"/>
      <c r="F187" s="62"/>
      <c r="G187" s="62"/>
      <c r="H187" s="62"/>
      <c r="I187" s="62"/>
    </row>
    <row r="188" spans="2:18" x14ac:dyDescent="0.25">
      <c r="B188" s="51" t="s">
        <v>537</v>
      </c>
      <c r="C188" s="62" t="s">
        <v>677</v>
      </c>
      <c r="D188" s="62"/>
      <c r="E188" s="62"/>
      <c r="F188" s="62"/>
      <c r="G188" s="62"/>
      <c r="H188" s="62"/>
      <c r="I188" s="62"/>
      <c r="K188">
        <v>12</v>
      </c>
    </row>
    <row r="189" spans="2:18" x14ac:dyDescent="0.25">
      <c r="B189" s="51" t="s">
        <v>544</v>
      </c>
      <c r="C189" s="62" t="s">
        <v>678</v>
      </c>
      <c r="D189" s="62"/>
      <c r="E189" s="62"/>
      <c r="F189" s="62"/>
      <c r="G189" s="62"/>
      <c r="H189" s="62"/>
      <c r="I189" s="62"/>
      <c r="K189">
        <v>7</v>
      </c>
    </row>
    <row r="190" spans="2:18" x14ac:dyDescent="0.25">
      <c r="B190" s="51" t="s">
        <v>546</v>
      </c>
      <c r="C190" s="62" t="s">
        <v>679</v>
      </c>
      <c r="D190" s="62"/>
      <c r="E190" s="62"/>
      <c r="F190" s="62"/>
      <c r="G190" s="62"/>
      <c r="H190" s="62"/>
      <c r="I190" s="62"/>
      <c r="K190">
        <v>8</v>
      </c>
    </row>
    <row r="191" spans="2:18" x14ac:dyDescent="0.25">
      <c r="B191" s="51" t="s">
        <v>554</v>
      </c>
      <c r="C191" s="248" t="s">
        <v>680</v>
      </c>
      <c r="D191" s="62"/>
      <c r="E191" s="62"/>
      <c r="F191" s="62"/>
      <c r="G191" s="62"/>
      <c r="H191" s="62"/>
      <c r="I191" s="62"/>
      <c r="K191">
        <v>12</v>
      </c>
    </row>
    <row r="192" spans="2:18" x14ac:dyDescent="0.25">
      <c r="B192" s="51" t="s">
        <v>556</v>
      </c>
      <c r="C192" s="248" t="s">
        <v>681</v>
      </c>
      <c r="D192" s="62"/>
      <c r="E192" s="62"/>
      <c r="F192" s="62"/>
      <c r="G192" s="62"/>
      <c r="H192" s="62"/>
      <c r="I192" s="62"/>
      <c r="K192">
        <v>5</v>
      </c>
    </row>
    <row r="193" spans="2:18" x14ac:dyDescent="0.25">
      <c r="B193" s="51" t="s">
        <v>559</v>
      </c>
      <c r="C193" s="248" t="s">
        <v>682</v>
      </c>
      <c r="D193" s="62"/>
      <c r="E193" s="62"/>
      <c r="F193" s="62"/>
      <c r="G193" s="62"/>
      <c r="H193" s="62"/>
      <c r="I193" s="62"/>
      <c r="K193">
        <v>6</v>
      </c>
    </row>
    <row r="194" spans="2:18" x14ac:dyDescent="0.25">
      <c r="B194" s="51" t="s">
        <v>561</v>
      </c>
      <c r="C194" s="248" t="s">
        <v>683</v>
      </c>
      <c r="D194" s="62"/>
      <c r="E194" s="62"/>
      <c r="F194" s="62"/>
      <c r="G194" s="62"/>
      <c r="H194" s="62"/>
      <c r="I194" s="62"/>
      <c r="K194">
        <v>7</v>
      </c>
    </row>
    <row r="195" spans="2:18" x14ac:dyDescent="0.25">
      <c r="B195" s="51" t="s">
        <v>684</v>
      </c>
      <c r="C195" s="62"/>
      <c r="D195" s="62"/>
      <c r="E195" s="62"/>
      <c r="F195" s="62"/>
      <c r="G195" s="62"/>
      <c r="H195" s="62"/>
      <c r="I195" s="62"/>
      <c r="K195">
        <v>9</v>
      </c>
    </row>
    <row r="196" spans="2:18" x14ac:dyDescent="0.25">
      <c r="B196" s="51" t="s">
        <v>685</v>
      </c>
      <c r="C196" s="62"/>
      <c r="D196" s="62"/>
      <c r="E196" s="62"/>
      <c r="F196" s="62"/>
      <c r="G196" s="62"/>
      <c r="H196" s="62"/>
      <c r="I196" s="62"/>
      <c r="K196">
        <v>10</v>
      </c>
    </row>
    <row r="197" spans="2:18" x14ac:dyDescent="0.25">
      <c r="B197" s="51" t="s">
        <v>686</v>
      </c>
      <c r="C197" s="62"/>
      <c r="D197" s="62"/>
      <c r="E197" s="62"/>
      <c r="F197" s="62"/>
      <c r="G197" s="62"/>
      <c r="H197" s="62"/>
      <c r="I197" s="62"/>
      <c r="K197">
        <v>11</v>
      </c>
    </row>
    <row r="198" spans="2:18" x14ac:dyDescent="0.25">
      <c r="B198" s="51" t="s">
        <v>563</v>
      </c>
      <c r="C198" s="62"/>
      <c r="D198" s="62"/>
      <c r="E198" s="62"/>
      <c r="F198" s="62"/>
      <c r="G198" s="62"/>
      <c r="H198" s="62"/>
      <c r="I198" s="62"/>
      <c r="K198">
        <v>12</v>
      </c>
    </row>
    <row r="199" spans="2:18" x14ac:dyDescent="0.25">
      <c r="B199" s="51" t="s">
        <v>565</v>
      </c>
      <c r="C199" s="62"/>
      <c r="D199" s="62"/>
      <c r="E199" s="62"/>
      <c r="F199" s="62"/>
      <c r="G199" s="62"/>
      <c r="H199" s="62"/>
      <c r="I199" s="62"/>
      <c r="K199">
        <v>10</v>
      </c>
    </row>
    <row r="200" spans="2:18" x14ac:dyDescent="0.25">
      <c r="B200" s="51" t="s">
        <v>567</v>
      </c>
      <c r="C200" s="62"/>
      <c r="D200" s="62"/>
      <c r="E200" s="62"/>
      <c r="F200" s="62"/>
      <c r="G200" s="62"/>
      <c r="H200" s="62"/>
      <c r="I200" s="62"/>
      <c r="K200">
        <v>11</v>
      </c>
    </row>
    <row r="201" spans="2:18" x14ac:dyDescent="0.25">
      <c r="K201">
        <v>12</v>
      </c>
    </row>
    <row r="202" spans="2:18" x14ac:dyDescent="0.25">
      <c r="J202" t="s">
        <v>205</v>
      </c>
      <c r="K202">
        <f>SUM(K181:K201)</f>
        <v>177</v>
      </c>
    </row>
    <row r="203" spans="2:18" x14ac:dyDescent="0.25">
      <c r="C203" s="11" t="s">
        <v>687</v>
      </c>
      <c r="J203" t="str">
        <f>R175</f>
        <v>total</v>
      </c>
      <c r="K203" s="69" t="e">
        <f>K202/$D$25</f>
        <v>#DIV/0!</v>
      </c>
      <c r="L203" s="69"/>
      <c r="M203" s="69"/>
      <c r="N203" s="69"/>
      <c r="O203" s="69"/>
      <c r="P203" s="69"/>
      <c r="Q203" s="69"/>
      <c r="R203" s="69"/>
    </row>
    <row r="207" spans="2:18" x14ac:dyDescent="0.25">
      <c r="B207" s="14" t="s">
        <v>688</v>
      </c>
    </row>
  </sheetData>
  <mergeCells count="1">
    <mergeCell ref="B1:Y1"/>
  </mergeCells>
  <phoneticPr fontId="21" type="noConversion"/>
  <dataValidations count="1">
    <dataValidation type="list" allowBlank="1" showInputMessage="1" showErrorMessage="1" sqref="C145:C146 C140:C143" xr:uid="{00000000-0002-0000-0800-000000000000}">
      <formula1>$B$180:$B$181</formula1>
    </dataValidation>
  </dataValidations>
  <pageMargins left="0.7" right="0.7" top="0.75" bottom="0.75" header="0.3" footer="0.3"/>
  <pageSetup paperSize="9"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C207"/>
  <sheetViews>
    <sheetView view="pageBreakPreview" topLeftCell="A56" zoomScale="60" zoomScaleNormal="100" workbookViewId="0">
      <selection activeCell="R81" sqref="R81"/>
    </sheetView>
  </sheetViews>
  <sheetFormatPr baseColWidth="10" defaultColWidth="11.42578125" defaultRowHeight="15" x14ac:dyDescent="0.25"/>
  <cols>
    <col min="1" max="1" width="19" customWidth="1"/>
    <col min="2" max="2" width="36.7109375" customWidth="1"/>
    <col min="3" max="3" width="28.7109375" customWidth="1"/>
    <col min="4" max="4" width="22" customWidth="1"/>
    <col min="5" max="5" width="29.28515625" customWidth="1"/>
    <col min="8" max="8" width="34.7109375" customWidth="1"/>
    <col min="10" max="11" width="15.42578125" hidden="1" customWidth="1"/>
    <col min="12" max="12" width="15.42578125" customWidth="1"/>
    <col min="13" max="16" width="15.42578125" hidden="1" customWidth="1"/>
    <col min="17" max="17" width="15.42578125" customWidth="1"/>
    <col min="18" max="18" width="15.7109375" customWidth="1"/>
    <col min="20" max="21" width="16.28515625" customWidth="1"/>
  </cols>
  <sheetData>
    <row r="1" spans="1:29" ht="25.9" customHeight="1" x14ac:dyDescent="0.25">
      <c r="A1" s="185" t="s">
        <v>419</v>
      </c>
      <c r="B1" s="185"/>
      <c r="C1" s="185"/>
      <c r="D1" s="185"/>
      <c r="E1" s="185"/>
      <c r="F1" s="185"/>
      <c r="G1" s="185"/>
      <c r="H1" s="185"/>
      <c r="I1" s="185"/>
      <c r="J1" s="185"/>
      <c r="K1" s="185"/>
      <c r="L1" s="185"/>
      <c r="M1" s="185"/>
      <c r="N1" s="185"/>
      <c r="O1" s="185"/>
      <c r="P1" s="185"/>
      <c r="Q1" s="185"/>
      <c r="R1" s="185"/>
      <c r="S1" s="185"/>
      <c r="T1" s="185"/>
      <c r="U1" s="185"/>
      <c r="V1" s="185"/>
      <c r="W1" s="185"/>
      <c r="X1" s="185"/>
    </row>
    <row r="2" spans="1:29" x14ac:dyDescent="0.25">
      <c r="C2" t="s">
        <v>420</v>
      </c>
    </row>
    <row r="4" spans="1:29" s="1" customFormat="1" ht="16.5" thickBot="1" x14ac:dyDescent="0.25">
      <c r="B4" s="3" t="s">
        <v>421</v>
      </c>
      <c r="C4" s="68" t="s">
        <v>422</v>
      </c>
      <c r="D4" s="68"/>
      <c r="E4" s="4"/>
      <c r="F4" s="4"/>
      <c r="G4" s="4"/>
      <c r="H4" s="4"/>
      <c r="I4" s="4"/>
      <c r="J4" s="4"/>
      <c r="K4" s="4"/>
      <c r="L4" s="4"/>
      <c r="M4" s="4"/>
      <c r="N4" s="4"/>
      <c r="O4" s="4"/>
      <c r="P4" s="4"/>
      <c r="Q4" s="4"/>
      <c r="R4" s="4"/>
      <c r="S4" s="4"/>
      <c r="T4" s="4"/>
      <c r="U4" s="4"/>
      <c r="V4" s="4"/>
      <c r="W4" s="5"/>
      <c r="X4" s="5"/>
      <c r="Y4" s="5"/>
      <c r="Z4" s="6"/>
      <c r="AA4" s="6"/>
      <c r="AB4" s="6"/>
      <c r="AC4" s="6"/>
    </row>
    <row r="5" spans="1:29" x14ac:dyDescent="0.25">
      <c r="J5" s="77"/>
      <c r="K5" s="78"/>
      <c r="L5" s="78"/>
      <c r="M5" s="78"/>
      <c r="N5" s="78"/>
      <c r="O5" s="78"/>
      <c r="P5" s="78"/>
      <c r="Q5" s="78"/>
      <c r="R5" s="78" t="s">
        <v>423</v>
      </c>
      <c r="S5" s="78"/>
      <c r="T5" s="78"/>
      <c r="U5" s="78"/>
      <c r="V5" s="79"/>
    </row>
    <row r="6" spans="1:29" ht="4.1500000000000004" customHeight="1" x14ac:dyDescent="0.25">
      <c r="J6" s="80"/>
      <c r="V6" s="81"/>
    </row>
    <row r="7" spans="1:29" ht="72.599999999999994" customHeight="1" x14ac:dyDescent="0.25">
      <c r="C7" s="11" t="s">
        <v>424</v>
      </c>
      <c r="J7" s="80"/>
      <c r="R7" s="234" t="s">
        <v>426</v>
      </c>
      <c r="S7" s="11" t="s">
        <v>427</v>
      </c>
      <c r="T7" s="234" t="s">
        <v>428</v>
      </c>
      <c r="U7" s="75" t="s">
        <v>429</v>
      </c>
      <c r="V7" s="86" t="s">
        <v>430</v>
      </c>
    </row>
    <row r="8" spans="1:29" x14ac:dyDescent="0.25">
      <c r="D8" s="11" t="s">
        <v>431</v>
      </c>
      <c r="J8" s="85" t="s">
        <v>195</v>
      </c>
      <c r="K8" s="11"/>
      <c r="L8" s="11"/>
      <c r="M8" s="11"/>
      <c r="N8" s="11"/>
      <c r="O8" s="11"/>
      <c r="P8" s="11"/>
      <c r="Q8" s="11"/>
      <c r="R8" s="14" t="s">
        <v>196</v>
      </c>
      <c r="S8" t="s">
        <v>196</v>
      </c>
      <c r="T8" s="14"/>
      <c r="V8" s="81"/>
    </row>
    <row r="9" spans="1:29" x14ac:dyDescent="0.25">
      <c r="C9" s="14" t="s">
        <v>433</v>
      </c>
      <c r="D9" s="244">
        <f>S73</f>
        <v>0</v>
      </c>
      <c r="E9" t="s">
        <v>434</v>
      </c>
      <c r="J9" s="85" t="s">
        <v>435</v>
      </c>
      <c r="K9" s="11"/>
      <c r="L9" s="11"/>
      <c r="M9" s="11"/>
      <c r="N9" s="11"/>
      <c r="O9" s="11"/>
      <c r="P9" s="11"/>
      <c r="Q9" s="11"/>
      <c r="R9" s="14" t="s">
        <v>196</v>
      </c>
      <c r="S9" t="s">
        <v>196</v>
      </c>
      <c r="T9" s="14"/>
      <c r="V9" s="81"/>
    </row>
    <row r="10" spans="1:29" x14ac:dyDescent="0.25">
      <c r="C10" t="s">
        <v>436</v>
      </c>
      <c r="D10" s="244">
        <f>S74</f>
        <v>0</v>
      </c>
      <c r="J10" s="85" t="s">
        <v>437</v>
      </c>
      <c r="K10" s="11"/>
      <c r="L10" s="11"/>
      <c r="M10" s="11"/>
      <c r="N10" s="11"/>
      <c r="O10" s="11"/>
      <c r="P10" s="11"/>
      <c r="Q10" s="11"/>
      <c r="R10" s="14"/>
      <c r="T10" s="14" t="s">
        <v>196</v>
      </c>
      <c r="U10" t="s">
        <v>196</v>
      </c>
      <c r="V10" s="81" t="s">
        <v>196</v>
      </c>
    </row>
    <row r="11" spans="1:29" x14ac:dyDescent="0.25">
      <c r="C11" t="s">
        <v>438</v>
      </c>
      <c r="D11" s="244">
        <f>R202</f>
        <v>0</v>
      </c>
      <c r="J11" s="85" t="s">
        <v>439</v>
      </c>
      <c r="K11" s="11"/>
      <c r="L11" s="11"/>
      <c r="M11" s="11"/>
      <c r="N11" s="11"/>
      <c r="O11" s="11"/>
      <c r="P11" s="11"/>
      <c r="Q11" s="11"/>
      <c r="R11" s="14"/>
      <c r="T11" s="14" t="s">
        <v>196</v>
      </c>
      <c r="U11" t="s">
        <v>196</v>
      </c>
      <c r="V11" s="81" t="s">
        <v>196</v>
      </c>
    </row>
    <row r="12" spans="1:29" ht="15.75" thickBot="1" x14ac:dyDescent="0.3">
      <c r="C12" t="s">
        <v>440</v>
      </c>
      <c r="D12" s="244">
        <f>R202</f>
        <v>0</v>
      </c>
      <c r="J12" s="82"/>
      <c r="K12" s="83"/>
      <c r="L12" s="83"/>
      <c r="M12" s="83"/>
      <c r="N12" s="83"/>
      <c r="O12" s="83"/>
      <c r="P12" s="83"/>
      <c r="Q12" s="83"/>
      <c r="R12" s="235"/>
      <c r="S12" s="83"/>
      <c r="T12" s="235"/>
      <c r="U12" s="83"/>
      <c r="V12" s="84"/>
    </row>
    <row r="13" spans="1:29" x14ac:dyDescent="0.25">
      <c r="C13" t="s">
        <v>441</v>
      </c>
      <c r="D13" s="244">
        <f>R203</f>
        <v>0</v>
      </c>
    </row>
    <row r="14" spans="1:29" x14ac:dyDescent="0.25">
      <c r="C14" s="14" t="s">
        <v>442</v>
      </c>
      <c r="D14" s="244"/>
      <c r="E14" t="s">
        <v>443</v>
      </c>
      <c r="R14">
        <v>1</v>
      </c>
      <c r="S14">
        <v>1</v>
      </c>
      <c r="T14">
        <v>1</v>
      </c>
      <c r="U14">
        <v>2</v>
      </c>
      <c r="V14">
        <v>2</v>
      </c>
    </row>
    <row r="15" spans="1:29" x14ac:dyDescent="0.25">
      <c r="C15" s="14" t="s">
        <v>444</v>
      </c>
      <c r="D15" s="244"/>
    </row>
    <row r="16" spans="1:29" x14ac:dyDescent="0.25">
      <c r="C16" s="14" t="s">
        <v>445</v>
      </c>
      <c r="D16" s="244"/>
    </row>
    <row r="17" spans="1:9" x14ac:dyDescent="0.25">
      <c r="C17" s="11" t="s">
        <v>446</v>
      </c>
      <c r="D17" s="245">
        <f>SUM(D10:D14)</f>
        <v>0</v>
      </c>
    </row>
    <row r="18" spans="1:9" x14ac:dyDescent="0.25">
      <c r="C18" s="11"/>
      <c r="D18" s="70"/>
    </row>
    <row r="19" spans="1:9" x14ac:dyDescent="0.25">
      <c r="C19" s="164" t="s">
        <v>447</v>
      </c>
      <c r="D19" s="70"/>
    </row>
    <row r="21" spans="1:9" x14ac:dyDescent="0.25">
      <c r="C21" s="14" t="s">
        <v>448</v>
      </c>
    </row>
    <row r="22" spans="1:9" x14ac:dyDescent="0.25">
      <c r="A22" s="71"/>
      <c r="B22" s="71"/>
      <c r="C22" s="71"/>
      <c r="D22" s="71"/>
      <c r="E22" s="71"/>
      <c r="F22" s="71"/>
      <c r="G22" s="71"/>
      <c r="H22" s="71"/>
      <c r="I22" s="71"/>
    </row>
    <row r="23" spans="1:9" x14ac:dyDescent="0.25">
      <c r="B23" s="72"/>
    </row>
    <row r="25" spans="1:9" x14ac:dyDescent="0.25">
      <c r="A25" t="s">
        <v>449</v>
      </c>
      <c r="B25" t="s">
        <v>450</v>
      </c>
      <c r="C25" s="13"/>
      <c r="D25" s="13"/>
      <c r="E25" t="s">
        <v>451</v>
      </c>
    </row>
    <row r="26" spans="1:9" x14ac:dyDescent="0.25">
      <c r="E26" t="s">
        <v>452</v>
      </c>
    </row>
    <row r="29" spans="1:9" x14ac:dyDescent="0.25">
      <c r="B29" t="s">
        <v>453</v>
      </c>
      <c r="C29" s="13"/>
      <c r="D29" s="13"/>
      <c r="E29" t="s">
        <v>451</v>
      </c>
    </row>
    <row r="30" spans="1:9" x14ac:dyDescent="0.25">
      <c r="E30" t="s">
        <v>454</v>
      </c>
    </row>
    <row r="31" spans="1:9" x14ac:dyDescent="0.25">
      <c r="B31" t="s">
        <v>455</v>
      </c>
      <c r="C31" s="13"/>
      <c r="D31" s="13"/>
    </row>
    <row r="32" spans="1:9" x14ac:dyDescent="0.25">
      <c r="C32" s="13"/>
      <c r="D32" s="13"/>
    </row>
    <row r="33" spans="1:27" x14ac:dyDescent="0.25">
      <c r="A33" s="73" t="s">
        <v>456</v>
      </c>
      <c r="B33" s="12"/>
      <c r="C33" s="12"/>
      <c r="D33" s="12"/>
      <c r="E33" s="12"/>
      <c r="F33" s="12"/>
      <c r="G33" s="12"/>
      <c r="H33" s="12"/>
      <c r="I33" s="12"/>
      <c r="J33" s="12"/>
      <c r="K33" s="12"/>
      <c r="L33" s="12"/>
      <c r="M33" s="12"/>
      <c r="N33" s="12"/>
      <c r="O33" s="12"/>
      <c r="P33" s="12"/>
      <c r="Q33" s="12"/>
      <c r="R33" s="12"/>
    </row>
    <row r="34" spans="1:27" ht="30" x14ac:dyDescent="0.25">
      <c r="A34" s="236" t="s">
        <v>457</v>
      </c>
      <c r="B34" s="67" t="s">
        <v>458</v>
      </c>
      <c r="C34" s="67" t="s">
        <v>459</v>
      </c>
      <c r="D34" s="62" t="s">
        <v>460</v>
      </c>
      <c r="E34" s="66" t="s">
        <v>461</v>
      </c>
      <c r="F34" s="66"/>
      <c r="G34" s="66"/>
      <c r="H34" s="66"/>
      <c r="I34" s="66"/>
      <c r="J34" s="237" t="s">
        <v>462</v>
      </c>
      <c r="K34" s="64" t="s">
        <v>463</v>
      </c>
      <c r="L34" s="64" t="s">
        <v>464</v>
      </c>
      <c r="M34" s="64" t="s">
        <v>285</v>
      </c>
      <c r="N34" s="64" t="s">
        <v>465</v>
      </c>
      <c r="O34" s="64" t="s">
        <v>466</v>
      </c>
      <c r="P34" s="64" t="s">
        <v>467</v>
      </c>
      <c r="Q34" s="13" t="s">
        <v>460</v>
      </c>
      <c r="R34" s="73" t="s">
        <v>461</v>
      </c>
      <c r="S34" s="11"/>
      <c r="T34" s="11"/>
      <c r="U34" s="11"/>
      <c r="V34" s="11"/>
      <c r="W34" s="11"/>
      <c r="X34" s="11"/>
      <c r="Y34" s="11"/>
      <c r="Z34" s="11"/>
    </row>
    <row r="35" spans="1:27" x14ac:dyDescent="0.25">
      <c r="A35" s="51" t="s">
        <v>468</v>
      </c>
      <c r="B35" s="62"/>
      <c r="C35" s="62"/>
      <c r="D35" s="51"/>
      <c r="E35" s="62"/>
      <c r="F35" s="62"/>
      <c r="G35" s="62"/>
      <c r="H35" s="62"/>
      <c r="I35" s="62"/>
      <c r="J35" s="62"/>
      <c r="K35" s="62"/>
      <c r="L35" s="62"/>
      <c r="M35" s="62"/>
      <c r="N35" s="62"/>
      <c r="O35" s="62"/>
      <c r="P35" s="62" t="s">
        <v>196</v>
      </c>
      <c r="R35" s="74">
        <v>1</v>
      </c>
      <c r="S35" s="13" t="s">
        <v>469</v>
      </c>
      <c r="T35" s="13"/>
      <c r="U35" s="13"/>
      <c r="V35" s="13"/>
      <c r="W35" s="13"/>
      <c r="X35" s="13"/>
      <c r="Y35" s="13"/>
      <c r="Z35" s="13"/>
    </row>
    <row r="36" spans="1:27" x14ac:dyDescent="0.25">
      <c r="A36" s="51" t="s">
        <v>470</v>
      </c>
      <c r="B36" s="62"/>
      <c r="C36" s="62"/>
      <c r="D36" s="62"/>
      <c r="E36" s="62"/>
      <c r="F36" s="62"/>
      <c r="G36" s="62"/>
      <c r="H36" s="62"/>
      <c r="I36" s="62"/>
      <c r="J36" s="62"/>
      <c r="K36" s="62"/>
      <c r="L36" s="62"/>
      <c r="M36" s="62"/>
      <c r="N36" s="62"/>
      <c r="O36" s="62" t="s">
        <v>196</v>
      </c>
      <c r="P36" s="62"/>
      <c r="R36" s="74">
        <v>1</v>
      </c>
    </row>
    <row r="37" spans="1:27" x14ac:dyDescent="0.25">
      <c r="A37" s="51" t="s">
        <v>471</v>
      </c>
      <c r="B37" s="62"/>
      <c r="C37" s="62"/>
      <c r="D37" s="62"/>
      <c r="E37" s="62"/>
      <c r="F37" s="62"/>
      <c r="G37" s="62"/>
      <c r="H37" s="62"/>
      <c r="I37" s="62"/>
      <c r="J37" s="62"/>
      <c r="K37" s="62"/>
      <c r="L37" s="62"/>
      <c r="M37" s="62"/>
      <c r="N37" s="62"/>
      <c r="O37" s="62"/>
      <c r="P37" s="62"/>
      <c r="R37" s="74">
        <v>1</v>
      </c>
    </row>
    <row r="38" spans="1:27" x14ac:dyDescent="0.25">
      <c r="A38" s="51" t="s">
        <v>472</v>
      </c>
      <c r="B38" s="62"/>
      <c r="C38" s="62"/>
      <c r="D38" s="62"/>
      <c r="E38" s="62"/>
      <c r="F38" s="62"/>
      <c r="G38" s="62"/>
      <c r="H38" s="62"/>
      <c r="I38" s="62"/>
      <c r="J38" s="62"/>
      <c r="K38" s="62"/>
      <c r="L38" s="62"/>
      <c r="M38" s="62"/>
      <c r="N38" s="62"/>
      <c r="O38" s="62"/>
      <c r="P38" s="62"/>
      <c r="R38" s="74">
        <v>1</v>
      </c>
    </row>
    <row r="39" spans="1:27" x14ac:dyDescent="0.25">
      <c r="A39" s="51" t="s">
        <v>473</v>
      </c>
      <c r="B39" s="62"/>
      <c r="C39" s="62"/>
      <c r="D39" s="62"/>
      <c r="E39" s="62"/>
      <c r="F39" s="62"/>
      <c r="G39" s="62"/>
      <c r="H39" s="62"/>
      <c r="I39" s="62"/>
      <c r="J39" s="62"/>
      <c r="K39" s="62"/>
      <c r="L39" s="62"/>
      <c r="M39" s="62"/>
      <c r="N39" s="62"/>
      <c r="O39" s="62"/>
      <c r="P39" s="62"/>
      <c r="R39" s="74">
        <v>1</v>
      </c>
    </row>
    <row r="40" spans="1:27" x14ac:dyDescent="0.25">
      <c r="A40" s="51" t="s">
        <v>474</v>
      </c>
      <c r="B40" s="62"/>
      <c r="C40" s="62"/>
      <c r="D40" s="62"/>
      <c r="E40" s="62"/>
      <c r="F40" s="62"/>
      <c r="G40" s="62"/>
      <c r="H40" s="62"/>
      <c r="I40" s="62"/>
      <c r="J40" s="62"/>
      <c r="K40" s="62"/>
      <c r="L40" s="62"/>
      <c r="M40" s="62"/>
      <c r="N40" s="62"/>
      <c r="O40" s="62"/>
      <c r="P40" s="62"/>
      <c r="R40" s="74">
        <v>1</v>
      </c>
    </row>
    <row r="41" spans="1:27" x14ac:dyDescent="0.25">
      <c r="A41" s="51" t="s">
        <v>475</v>
      </c>
      <c r="B41" s="62"/>
      <c r="C41" s="62"/>
      <c r="D41" s="62"/>
      <c r="E41" s="62"/>
      <c r="F41" s="62"/>
      <c r="G41" s="62"/>
      <c r="H41" s="62"/>
      <c r="I41" s="62"/>
      <c r="J41" s="62"/>
      <c r="K41" s="62"/>
      <c r="L41" s="62"/>
      <c r="M41" s="62"/>
      <c r="N41" s="62"/>
      <c r="O41" s="62"/>
      <c r="P41" s="62"/>
      <c r="R41" s="74">
        <v>1</v>
      </c>
      <c r="AA41" t="s">
        <v>476</v>
      </c>
    </row>
    <row r="42" spans="1:27" x14ac:dyDescent="0.25">
      <c r="A42" s="51" t="s">
        <v>477</v>
      </c>
      <c r="B42" s="62"/>
      <c r="C42" s="62"/>
      <c r="D42" s="62"/>
      <c r="E42" s="62"/>
      <c r="F42" s="62"/>
      <c r="G42" s="62"/>
      <c r="H42" s="62"/>
      <c r="I42" s="62"/>
      <c r="J42" s="62"/>
      <c r="K42" s="62"/>
      <c r="L42" s="62"/>
      <c r="M42" s="62"/>
      <c r="N42" s="62"/>
      <c r="O42" s="62"/>
      <c r="P42" s="62"/>
      <c r="R42" s="74">
        <v>1</v>
      </c>
    </row>
    <row r="43" spans="1:27" x14ac:dyDescent="0.25">
      <c r="A43" s="51" t="s">
        <v>478</v>
      </c>
      <c r="B43" s="62"/>
      <c r="C43" s="62"/>
      <c r="D43" s="62"/>
      <c r="E43" s="62"/>
      <c r="F43" s="62"/>
      <c r="G43" s="62"/>
      <c r="H43" s="62"/>
      <c r="I43" s="62"/>
      <c r="J43" s="62"/>
      <c r="K43" s="62"/>
      <c r="L43" s="62"/>
      <c r="M43" s="62"/>
      <c r="N43" s="62"/>
      <c r="O43" s="62"/>
      <c r="P43" s="62"/>
      <c r="R43" s="74">
        <v>1</v>
      </c>
    </row>
    <row r="44" spans="1:27" x14ac:dyDescent="0.25">
      <c r="A44" s="51" t="s">
        <v>479</v>
      </c>
      <c r="B44" s="62"/>
      <c r="C44" s="62"/>
      <c r="D44" s="62"/>
      <c r="E44" s="62"/>
      <c r="F44" s="62"/>
      <c r="G44" s="62"/>
      <c r="H44" s="62"/>
      <c r="I44" s="62"/>
      <c r="J44" s="62"/>
      <c r="K44" s="62"/>
      <c r="L44" s="62"/>
      <c r="M44" s="62"/>
      <c r="N44" s="62"/>
      <c r="O44" s="62"/>
      <c r="P44" s="62"/>
      <c r="R44" s="74">
        <v>1</v>
      </c>
    </row>
    <row r="45" spans="1:27" x14ac:dyDescent="0.25">
      <c r="A45" s="51" t="s">
        <v>480</v>
      </c>
      <c r="B45" s="62"/>
      <c r="C45" s="62"/>
      <c r="D45" s="62"/>
      <c r="E45" s="62"/>
      <c r="F45" s="62"/>
      <c r="G45" s="62"/>
      <c r="H45" s="62"/>
      <c r="I45" s="62"/>
      <c r="J45" s="62"/>
      <c r="K45" s="62"/>
      <c r="L45" s="62"/>
      <c r="M45" s="62"/>
      <c r="N45" s="62"/>
      <c r="O45" s="62"/>
      <c r="P45" s="62"/>
      <c r="R45" s="74">
        <v>1</v>
      </c>
    </row>
    <row r="46" spans="1:27" x14ac:dyDescent="0.25">
      <c r="A46" s="51" t="s">
        <v>481</v>
      </c>
      <c r="B46" s="62"/>
      <c r="C46" s="62"/>
      <c r="D46" s="62"/>
      <c r="E46" s="62"/>
      <c r="F46" s="62"/>
      <c r="G46" s="62"/>
      <c r="H46" s="62"/>
      <c r="I46" s="62"/>
      <c r="J46" s="62"/>
      <c r="K46" s="62"/>
      <c r="L46" s="62"/>
      <c r="M46" s="62"/>
      <c r="N46" s="62"/>
      <c r="O46" s="62"/>
      <c r="P46" s="62"/>
      <c r="R46" s="74">
        <v>1</v>
      </c>
    </row>
    <row r="47" spans="1:27" x14ac:dyDescent="0.25">
      <c r="A47" s="51" t="s">
        <v>482</v>
      </c>
      <c r="B47" s="62"/>
      <c r="C47" s="62"/>
      <c r="D47" s="62"/>
      <c r="E47" s="62"/>
      <c r="F47" s="62"/>
      <c r="G47" s="62"/>
      <c r="H47" s="62"/>
      <c r="I47" s="62"/>
      <c r="J47" s="62"/>
      <c r="K47" s="62"/>
      <c r="L47" s="62"/>
      <c r="M47" s="62"/>
      <c r="N47" s="62"/>
      <c r="O47" s="62"/>
      <c r="P47" s="62"/>
      <c r="R47" s="74">
        <v>1</v>
      </c>
    </row>
    <row r="48" spans="1:27" x14ac:dyDescent="0.25">
      <c r="A48" s="51" t="s">
        <v>483</v>
      </c>
      <c r="B48" s="62"/>
      <c r="C48" s="62"/>
      <c r="D48" s="62"/>
      <c r="E48" s="62"/>
      <c r="F48" s="62"/>
      <c r="G48" s="62"/>
      <c r="H48" s="62"/>
      <c r="I48" s="62"/>
      <c r="J48" s="62"/>
      <c r="K48" s="62"/>
      <c r="L48" s="62"/>
      <c r="M48" s="62"/>
      <c r="N48" s="62"/>
      <c r="O48" s="62"/>
      <c r="P48" s="62"/>
      <c r="R48" s="74">
        <v>1</v>
      </c>
    </row>
    <row r="49" spans="1:18" x14ac:dyDescent="0.25">
      <c r="A49" s="51" t="s">
        <v>484</v>
      </c>
      <c r="B49" s="62"/>
      <c r="C49" s="62"/>
      <c r="D49" s="62"/>
      <c r="E49" s="62"/>
      <c r="F49" s="62"/>
      <c r="G49" s="62"/>
      <c r="H49" s="62"/>
      <c r="I49" s="62"/>
      <c r="J49" s="62"/>
      <c r="K49" s="62"/>
      <c r="L49" s="62"/>
      <c r="M49" s="62"/>
      <c r="N49" s="62"/>
      <c r="O49" s="62"/>
      <c r="P49" s="62"/>
      <c r="R49" s="74">
        <v>1</v>
      </c>
    </row>
    <row r="50" spans="1:18" x14ac:dyDescent="0.25">
      <c r="A50" s="51" t="s">
        <v>485</v>
      </c>
      <c r="B50" s="62"/>
      <c r="C50" s="62"/>
      <c r="D50" s="62"/>
      <c r="E50" s="62"/>
      <c r="F50" s="62"/>
      <c r="G50" s="62"/>
      <c r="H50" s="62"/>
      <c r="I50" s="62"/>
      <c r="J50" s="62"/>
      <c r="K50" s="62"/>
      <c r="L50" s="62"/>
      <c r="M50" s="62"/>
      <c r="N50" s="62"/>
      <c r="O50" s="62"/>
      <c r="P50" s="62"/>
      <c r="R50" s="74">
        <v>1</v>
      </c>
    </row>
    <row r="51" spans="1:18" x14ac:dyDescent="0.25">
      <c r="A51" s="51" t="s">
        <v>486</v>
      </c>
      <c r="B51" s="62"/>
      <c r="C51" s="62"/>
      <c r="D51" s="62"/>
      <c r="E51" s="62"/>
      <c r="F51" s="62"/>
      <c r="G51" s="62"/>
      <c r="H51" s="62"/>
      <c r="I51" s="62"/>
      <c r="J51" s="62"/>
      <c r="K51" s="62"/>
      <c r="L51" s="62"/>
      <c r="M51" s="62"/>
      <c r="N51" s="62"/>
      <c r="O51" s="62"/>
      <c r="P51" s="62"/>
      <c r="R51" s="74">
        <v>1</v>
      </c>
    </row>
    <row r="52" spans="1:18" x14ac:dyDescent="0.25">
      <c r="A52" s="51" t="s">
        <v>487</v>
      </c>
      <c r="B52" s="62"/>
      <c r="C52" s="62"/>
      <c r="D52" s="62"/>
      <c r="E52" s="62"/>
      <c r="F52" s="62"/>
      <c r="G52" s="62"/>
      <c r="H52" s="62"/>
      <c r="I52" s="62"/>
      <c r="J52" s="62"/>
      <c r="K52" s="62"/>
      <c r="L52" s="62"/>
      <c r="M52" s="62"/>
      <c r="N52" s="62"/>
      <c r="O52" s="62"/>
      <c r="P52" s="62"/>
      <c r="R52" s="74">
        <v>1</v>
      </c>
    </row>
    <row r="53" spans="1:18" x14ac:dyDescent="0.25">
      <c r="A53" s="51" t="s">
        <v>488</v>
      </c>
      <c r="B53" s="62"/>
      <c r="C53" s="62"/>
      <c r="D53" s="62"/>
      <c r="E53" s="62"/>
      <c r="F53" s="62"/>
      <c r="G53" s="62"/>
      <c r="H53" s="62"/>
      <c r="I53" s="62"/>
      <c r="J53" s="62"/>
      <c r="K53" s="62"/>
      <c r="L53" s="62"/>
      <c r="M53" s="62"/>
      <c r="N53" s="62"/>
      <c r="O53" s="62"/>
      <c r="P53" s="62"/>
      <c r="R53" s="74">
        <v>1</v>
      </c>
    </row>
    <row r="54" spans="1:18" x14ac:dyDescent="0.25">
      <c r="A54" s="51" t="s">
        <v>489</v>
      </c>
      <c r="B54" s="62"/>
      <c r="C54" s="62"/>
      <c r="D54" s="62"/>
      <c r="E54" s="62"/>
      <c r="F54" s="62"/>
      <c r="G54" s="62"/>
      <c r="H54" s="62"/>
      <c r="I54" s="62"/>
      <c r="J54" s="62"/>
      <c r="K54" s="62"/>
      <c r="L54" s="62"/>
      <c r="M54" s="62"/>
      <c r="N54" s="62"/>
      <c r="O54" s="62"/>
      <c r="P54" s="62"/>
      <c r="R54" s="74">
        <v>1</v>
      </c>
    </row>
    <row r="55" spans="1:18" x14ac:dyDescent="0.25">
      <c r="A55" s="51" t="s">
        <v>490</v>
      </c>
      <c r="B55" s="62"/>
      <c r="C55" s="62"/>
      <c r="D55" s="62"/>
      <c r="E55" s="62"/>
      <c r="F55" s="62"/>
      <c r="G55" s="62"/>
      <c r="H55" s="62"/>
      <c r="I55" s="62"/>
      <c r="J55" s="62"/>
      <c r="K55" s="62"/>
      <c r="L55" s="62"/>
      <c r="M55" s="62"/>
      <c r="N55" s="62"/>
      <c r="O55" s="62"/>
      <c r="P55" s="62"/>
      <c r="R55" s="74"/>
    </row>
    <row r="56" spans="1:18" x14ac:dyDescent="0.25">
      <c r="A56" s="51" t="s">
        <v>491</v>
      </c>
      <c r="B56" s="62"/>
      <c r="C56" s="62"/>
      <c r="D56" s="62"/>
      <c r="E56" s="62"/>
      <c r="F56" s="62"/>
      <c r="G56" s="62"/>
      <c r="H56" s="62"/>
      <c r="I56" s="62"/>
      <c r="J56" s="62"/>
      <c r="K56" s="62"/>
      <c r="L56" s="62"/>
      <c r="M56" s="62"/>
      <c r="N56" s="62"/>
      <c r="O56" s="62"/>
      <c r="P56" s="62"/>
      <c r="R56" s="74"/>
    </row>
    <row r="57" spans="1:18" x14ac:dyDescent="0.25">
      <c r="A57" s="51" t="s">
        <v>492</v>
      </c>
      <c r="B57" s="62"/>
      <c r="C57" s="62"/>
      <c r="D57" s="62"/>
      <c r="E57" s="62"/>
      <c r="F57" s="62"/>
      <c r="G57" s="62"/>
      <c r="H57" s="62"/>
      <c r="I57" s="62"/>
      <c r="J57" s="62"/>
      <c r="K57" s="62"/>
      <c r="L57" s="62"/>
      <c r="M57" s="62"/>
      <c r="N57" s="62"/>
      <c r="O57" s="62"/>
      <c r="P57" s="62"/>
      <c r="R57" s="74"/>
    </row>
    <row r="58" spans="1:18" x14ac:dyDescent="0.25">
      <c r="A58" s="51" t="s">
        <v>493</v>
      </c>
      <c r="B58" s="62"/>
      <c r="C58" s="62"/>
      <c r="D58" s="62"/>
      <c r="E58" s="62"/>
      <c r="F58" s="62"/>
      <c r="G58" s="62"/>
      <c r="H58" s="62"/>
      <c r="I58" s="62"/>
      <c r="J58" s="62"/>
      <c r="K58" s="62"/>
      <c r="L58" s="62"/>
      <c r="M58" s="62"/>
      <c r="N58" s="62"/>
      <c r="O58" s="62"/>
      <c r="P58" s="62"/>
      <c r="R58" s="74"/>
    </row>
    <row r="59" spans="1:18" x14ac:dyDescent="0.25">
      <c r="A59" s="51" t="s">
        <v>494</v>
      </c>
      <c r="B59" s="62"/>
      <c r="C59" s="62"/>
      <c r="D59" s="62"/>
      <c r="E59" s="62"/>
      <c r="F59" s="62"/>
      <c r="G59" s="62"/>
      <c r="H59" s="62"/>
      <c r="I59" s="62"/>
      <c r="J59" s="62"/>
      <c r="K59" s="62"/>
      <c r="L59" s="62"/>
      <c r="M59" s="62"/>
      <c r="N59" s="62"/>
      <c r="O59" s="62"/>
      <c r="P59" s="62"/>
      <c r="R59" s="74"/>
    </row>
    <row r="60" spans="1:18" x14ac:dyDescent="0.25">
      <c r="A60" s="51" t="s">
        <v>495</v>
      </c>
      <c r="B60" s="62"/>
      <c r="C60" s="62"/>
      <c r="D60" s="62"/>
      <c r="E60" s="62"/>
      <c r="F60" s="62"/>
      <c r="G60" s="62"/>
      <c r="H60" s="62"/>
      <c r="I60" s="62"/>
      <c r="J60" s="62"/>
      <c r="K60" s="62"/>
      <c r="L60" s="62"/>
      <c r="M60" s="62"/>
      <c r="N60" s="62"/>
      <c r="O60" s="62"/>
      <c r="P60" s="62"/>
      <c r="R60" s="74"/>
    </row>
    <row r="61" spans="1:18" x14ac:dyDescent="0.25">
      <c r="A61" s="51" t="s">
        <v>496</v>
      </c>
      <c r="B61" s="62"/>
      <c r="C61" s="62"/>
      <c r="D61" s="62"/>
      <c r="E61" s="62"/>
      <c r="F61" s="62"/>
      <c r="G61" s="62"/>
      <c r="H61" s="62"/>
      <c r="I61" s="62"/>
      <c r="J61" s="62"/>
      <c r="K61" s="62"/>
      <c r="L61" s="62"/>
      <c r="M61" s="62"/>
      <c r="N61" s="62"/>
      <c r="O61" s="62"/>
      <c r="P61" s="62"/>
      <c r="R61" s="74"/>
    </row>
    <row r="62" spans="1:18" x14ac:dyDescent="0.25">
      <c r="A62" s="51" t="s">
        <v>497</v>
      </c>
      <c r="B62" s="62"/>
      <c r="C62" s="62"/>
      <c r="D62" s="62"/>
      <c r="E62" s="62"/>
      <c r="F62" s="62"/>
      <c r="G62" s="62"/>
      <c r="H62" s="62"/>
      <c r="I62" s="62"/>
      <c r="J62" s="62"/>
      <c r="K62" s="62"/>
      <c r="L62" s="62"/>
      <c r="M62" s="62"/>
      <c r="N62" s="62"/>
      <c r="O62" s="62"/>
      <c r="P62" s="62"/>
      <c r="R62" s="74"/>
    </row>
    <row r="63" spans="1:18" x14ac:dyDescent="0.25">
      <c r="A63" s="51" t="s">
        <v>498</v>
      </c>
      <c r="B63" s="62"/>
      <c r="C63" s="62"/>
      <c r="D63" s="62"/>
      <c r="E63" s="62"/>
      <c r="F63" s="62"/>
      <c r="G63" s="62"/>
      <c r="H63" s="62"/>
      <c r="I63" s="62"/>
      <c r="J63" s="62"/>
      <c r="K63" s="62"/>
      <c r="L63" s="62"/>
      <c r="M63" s="62"/>
      <c r="N63" s="62"/>
      <c r="O63" s="62"/>
      <c r="P63" s="62"/>
      <c r="R63" s="74"/>
    </row>
    <row r="64" spans="1:18" x14ac:dyDescent="0.25">
      <c r="A64" s="51" t="s">
        <v>499</v>
      </c>
      <c r="B64" s="62"/>
      <c r="C64" s="62"/>
      <c r="D64" s="62"/>
      <c r="E64" s="62"/>
      <c r="F64" s="62"/>
      <c r="G64" s="62"/>
      <c r="H64" s="62"/>
      <c r="I64" s="62"/>
      <c r="J64" s="62"/>
      <c r="K64" s="62"/>
      <c r="L64" s="62"/>
      <c r="M64" s="62"/>
      <c r="N64" s="62"/>
      <c r="O64" s="62"/>
      <c r="P64" s="62" t="s">
        <v>196</v>
      </c>
      <c r="R64" s="74">
        <v>1</v>
      </c>
    </row>
    <row r="65" spans="1:18" x14ac:dyDescent="0.25">
      <c r="A65" s="51" t="s">
        <v>499</v>
      </c>
      <c r="B65" s="62"/>
      <c r="C65" s="62"/>
      <c r="D65" s="62"/>
      <c r="E65" s="62"/>
      <c r="F65" s="62"/>
      <c r="G65" s="62"/>
      <c r="H65" s="62"/>
      <c r="I65" s="62"/>
      <c r="J65" s="62"/>
      <c r="K65" s="62"/>
      <c r="L65" s="62"/>
      <c r="M65" s="62"/>
      <c r="N65" s="62"/>
      <c r="O65" s="62"/>
      <c r="P65" s="62"/>
      <c r="R65" s="74">
        <v>1</v>
      </c>
    </row>
    <row r="66" spans="1:18" x14ac:dyDescent="0.25">
      <c r="A66" s="51" t="s">
        <v>499</v>
      </c>
      <c r="B66" s="62"/>
      <c r="C66" s="62"/>
      <c r="D66" s="62"/>
      <c r="E66" s="62"/>
      <c r="F66" s="62"/>
      <c r="G66" s="62"/>
      <c r="H66" s="62"/>
      <c r="I66" s="62"/>
      <c r="J66" s="62"/>
      <c r="K66" s="62"/>
      <c r="L66" s="62"/>
      <c r="M66" s="62"/>
      <c r="N66" s="62"/>
      <c r="O66" s="62"/>
      <c r="P66" s="62"/>
      <c r="R66" s="74">
        <v>1</v>
      </c>
    </row>
    <row r="67" spans="1:18" x14ac:dyDescent="0.25">
      <c r="A67" s="51" t="s">
        <v>499</v>
      </c>
      <c r="B67" s="62"/>
      <c r="C67" s="62"/>
      <c r="D67" s="62"/>
      <c r="E67" s="62"/>
      <c r="F67" s="62"/>
      <c r="G67" s="62"/>
      <c r="H67" s="62"/>
      <c r="I67" s="62"/>
      <c r="J67" s="62"/>
      <c r="K67" s="62"/>
      <c r="L67" s="62"/>
      <c r="M67" s="62"/>
      <c r="N67" s="62"/>
      <c r="O67" s="62"/>
      <c r="P67" s="62"/>
      <c r="R67" s="74">
        <v>1</v>
      </c>
    </row>
    <row r="68" spans="1:18" x14ac:dyDescent="0.25">
      <c r="A68" s="51" t="s">
        <v>499</v>
      </c>
      <c r="B68" s="62"/>
      <c r="C68" s="62"/>
      <c r="D68" s="62"/>
      <c r="E68" s="62"/>
      <c r="F68" s="62"/>
      <c r="G68" s="62"/>
      <c r="H68" s="62"/>
      <c r="I68" s="62"/>
      <c r="J68" s="62"/>
      <c r="K68" s="62"/>
      <c r="L68" s="62"/>
      <c r="M68" s="62"/>
      <c r="N68" s="62"/>
      <c r="O68" s="62"/>
      <c r="P68" s="62"/>
      <c r="R68" s="74">
        <v>1</v>
      </c>
    </row>
    <row r="69" spans="1:18" x14ac:dyDescent="0.25">
      <c r="A69" s="51" t="s">
        <v>499</v>
      </c>
      <c r="B69" s="62"/>
      <c r="C69" s="62"/>
      <c r="D69" s="62"/>
      <c r="E69" s="62"/>
      <c r="F69" s="62"/>
      <c r="G69" s="62"/>
      <c r="H69" s="62"/>
      <c r="I69" s="62"/>
      <c r="J69" s="62"/>
      <c r="K69" s="62"/>
      <c r="L69" s="62"/>
      <c r="M69" s="62"/>
      <c r="N69" s="62"/>
      <c r="O69" s="62"/>
      <c r="P69" s="62"/>
      <c r="R69" s="74">
        <v>1</v>
      </c>
    </row>
    <row r="70" spans="1:18" x14ac:dyDescent="0.25">
      <c r="A70" s="51" t="s">
        <v>499</v>
      </c>
      <c r="B70" s="62"/>
      <c r="C70" s="62"/>
      <c r="D70" s="62"/>
      <c r="E70" s="62"/>
      <c r="F70" s="62"/>
      <c r="G70" s="62"/>
      <c r="H70" s="62"/>
      <c r="I70" s="62"/>
      <c r="J70" s="62"/>
      <c r="K70" s="62"/>
      <c r="L70" s="62"/>
      <c r="M70" s="62"/>
      <c r="N70" s="62"/>
      <c r="O70" s="62"/>
      <c r="P70" s="62"/>
      <c r="R70" s="74">
        <v>1</v>
      </c>
    </row>
    <row r="71" spans="1:18" x14ac:dyDescent="0.25">
      <c r="A71" s="51" t="s">
        <v>499</v>
      </c>
      <c r="B71" s="62"/>
      <c r="C71" s="62"/>
      <c r="D71" s="62"/>
      <c r="E71" s="62"/>
      <c r="F71" s="62"/>
      <c r="G71" s="62"/>
      <c r="H71" s="62"/>
      <c r="I71" s="62"/>
      <c r="J71" s="62"/>
      <c r="K71" s="62"/>
      <c r="L71" s="62"/>
      <c r="M71" s="62"/>
      <c r="N71" s="62"/>
      <c r="O71" s="62"/>
      <c r="P71" s="62"/>
      <c r="R71" s="74">
        <v>1</v>
      </c>
    </row>
    <row r="72" spans="1:18" x14ac:dyDescent="0.25">
      <c r="A72" s="51" t="s">
        <v>499</v>
      </c>
      <c r="B72" s="62"/>
      <c r="C72" s="62"/>
      <c r="D72" s="62"/>
      <c r="E72" s="62"/>
      <c r="F72" s="62"/>
      <c r="G72" s="62"/>
      <c r="H72" s="62"/>
      <c r="I72" s="62"/>
      <c r="J72" s="62"/>
      <c r="K72" s="62"/>
      <c r="L72" s="62"/>
      <c r="M72" s="62"/>
      <c r="N72" s="62"/>
      <c r="O72" s="62"/>
      <c r="P72" s="62"/>
      <c r="R72" s="74">
        <v>1</v>
      </c>
    </row>
    <row r="74" spans="1:18" x14ac:dyDescent="0.25">
      <c r="A74" s="11" t="s">
        <v>500</v>
      </c>
      <c r="Q74" t="s">
        <v>205</v>
      </c>
      <c r="R74">
        <f>SUM(R35:R72)</f>
        <v>29</v>
      </c>
    </row>
    <row r="75" spans="1:18" x14ac:dyDescent="0.25">
      <c r="B75" s="11" t="s">
        <v>501</v>
      </c>
      <c r="Q75" t="s">
        <v>502</v>
      </c>
      <c r="R75" t="e">
        <f>R74/$C$25</f>
        <v>#DIV/0!</v>
      </c>
    </row>
    <row r="78" spans="1:18" x14ac:dyDescent="0.25">
      <c r="E78" t="s">
        <v>503</v>
      </c>
    </row>
    <row r="80" spans="1:18" ht="45" x14ac:dyDescent="0.25">
      <c r="A80" s="75" t="s">
        <v>504</v>
      </c>
      <c r="B80" s="237" t="s">
        <v>505</v>
      </c>
      <c r="C80" s="64" t="s">
        <v>506</v>
      </c>
      <c r="D80" s="64" t="s">
        <v>507</v>
      </c>
      <c r="E80" s="51" t="s">
        <v>508</v>
      </c>
      <c r="F80" s="64" t="s">
        <v>509</v>
      </c>
      <c r="G80" s="64" t="s">
        <v>510</v>
      </c>
      <c r="H80" s="238" t="s">
        <v>511</v>
      </c>
      <c r="I80" s="64" t="s">
        <v>512</v>
      </c>
      <c r="J80" s="237" t="s">
        <v>462</v>
      </c>
      <c r="K80" s="61" t="s">
        <v>463</v>
      </c>
      <c r="L80" s="61" t="s">
        <v>464</v>
      </c>
      <c r="M80" s="61" t="s">
        <v>285</v>
      </c>
      <c r="N80" s="61" t="s">
        <v>465</v>
      </c>
      <c r="O80" s="61" t="s">
        <v>466</v>
      </c>
      <c r="P80" s="61" t="s">
        <v>467</v>
      </c>
      <c r="Q80" s="11"/>
      <c r="R80" s="75" t="s">
        <v>513</v>
      </c>
    </row>
    <row r="81" spans="1:18" x14ac:dyDescent="0.25">
      <c r="A81" t="s">
        <v>514</v>
      </c>
      <c r="B81" s="51" t="s">
        <v>515</v>
      </c>
      <c r="C81" s="51"/>
      <c r="D81" s="51"/>
      <c r="E81" s="51" t="s">
        <v>516</v>
      </c>
      <c r="F81" s="51"/>
      <c r="G81" s="239"/>
      <c r="H81" s="51"/>
      <c r="I81" s="51"/>
      <c r="J81" s="51" t="s">
        <v>196</v>
      </c>
      <c r="K81" s="51" t="s">
        <v>196</v>
      </c>
      <c r="L81" s="51" t="s">
        <v>196</v>
      </c>
      <c r="M81" s="51" t="s">
        <v>196</v>
      </c>
      <c r="N81" s="51" t="s">
        <v>196</v>
      </c>
      <c r="O81" s="51"/>
      <c r="P81" s="51"/>
      <c r="R81">
        <v>2</v>
      </c>
    </row>
    <row r="82" spans="1:18" x14ac:dyDescent="0.25">
      <c r="A82" t="s">
        <v>517</v>
      </c>
      <c r="B82" t="s">
        <v>518</v>
      </c>
      <c r="C82" s="51"/>
      <c r="D82" s="51"/>
      <c r="E82" s="51" t="s">
        <v>519</v>
      </c>
      <c r="F82" s="51"/>
      <c r="G82" s="239"/>
      <c r="H82" s="51"/>
      <c r="I82" s="51"/>
      <c r="J82" t="s">
        <v>196</v>
      </c>
      <c r="K82" t="s">
        <v>196</v>
      </c>
      <c r="L82" t="s">
        <v>196</v>
      </c>
      <c r="M82" t="s">
        <v>196</v>
      </c>
      <c r="N82" t="s">
        <v>196</v>
      </c>
      <c r="O82" t="s">
        <v>196</v>
      </c>
      <c r="P82" t="s">
        <v>196</v>
      </c>
      <c r="R82">
        <v>3</v>
      </c>
    </row>
    <row r="83" spans="1:18" x14ac:dyDescent="0.25">
      <c r="A83" t="s">
        <v>520</v>
      </c>
      <c r="B83" t="s">
        <v>521</v>
      </c>
      <c r="C83" s="51"/>
      <c r="D83" s="51"/>
      <c r="E83" s="51" t="s">
        <v>519</v>
      </c>
      <c r="F83" s="51"/>
      <c r="G83" s="239"/>
      <c r="H83" s="51"/>
      <c r="I83" s="51"/>
      <c r="J83" t="s">
        <v>196</v>
      </c>
      <c r="K83" t="s">
        <v>196</v>
      </c>
      <c r="L83" t="s">
        <v>196</v>
      </c>
      <c r="M83" t="s">
        <v>196</v>
      </c>
      <c r="N83" t="s">
        <v>196</v>
      </c>
      <c r="O83" t="s">
        <v>196</v>
      </c>
      <c r="P83" t="s">
        <v>196</v>
      </c>
      <c r="R83">
        <v>4</v>
      </c>
    </row>
    <row r="84" spans="1:18" x14ac:dyDescent="0.25">
      <c r="A84" t="s">
        <v>522</v>
      </c>
      <c r="B84" t="s">
        <v>523</v>
      </c>
      <c r="C84" s="51"/>
      <c r="D84" s="51"/>
      <c r="E84" s="51" t="s">
        <v>519</v>
      </c>
      <c r="F84" s="51"/>
      <c r="G84" s="239"/>
      <c r="H84" s="51"/>
      <c r="I84" s="51"/>
      <c r="J84" t="s">
        <v>196</v>
      </c>
      <c r="K84" t="s">
        <v>196</v>
      </c>
      <c r="L84" t="s">
        <v>196</v>
      </c>
      <c r="M84" t="s">
        <v>196</v>
      </c>
      <c r="N84" t="s">
        <v>196</v>
      </c>
      <c r="O84" t="s">
        <v>196</v>
      </c>
      <c r="P84" t="s">
        <v>196</v>
      </c>
      <c r="R84">
        <v>5</v>
      </c>
    </row>
    <row r="85" spans="1:18" x14ac:dyDescent="0.25">
      <c r="A85" t="s">
        <v>524</v>
      </c>
      <c r="B85" s="51" t="s">
        <v>525</v>
      </c>
      <c r="C85" s="51"/>
      <c r="D85" s="51"/>
      <c r="E85" s="51" t="s">
        <v>519</v>
      </c>
      <c r="F85" s="51"/>
      <c r="G85" s="51"/>
      <c r="H85" s="51"/>
      <c r="I85" s="51"/>
      <c r="J85" s="51" t="s">
        <v>196</v>
      </c>
      <c r="K85" s="51" t="s">
        <v>196</v>
      </c>
      <c r="L85" s="51" t="s">
        <v>196</v>
      </c>
      <c r="M85" s="51" t="s">
        <v>196</v>
      </c>
      <c r="N85" s="51" t="s">
        <v>196</v>
      </c>
      <c r="O85" s="51" t="s">
        <v>196</v>
      </c>
      <c r="P85" s="51" t="s">
        <v>196</v>
      </c>
      <c r="R85">
        <v>6</v>
      </c>
    </row>
    <row r="86" spans="1:18" x14ac:dyDescent="0.25">
      <c r="A86" t="s">
        <v>526</v>
      </c>
      <c r="B86" t="s">
        <v>527</v>
      </c>
      <c r="C86" s="51"/>
      <c r="D86" s="51"/>
      <c r="E86" s="51" t="s">
        <v>519</v>
      </c>
      <c r="F86" s="51"/>
      <c r="G86" s="239"/>
      <c r="H86" s="51"/>
      <c r="I86" s="51"/>
      <c r="J86" t="s">
        <v>196</v>
      </c>
      <c r="K86" t="s">
        <v>196</v>
      </c>
      <c r="L86" t="s">
        <v>196</v>
      </c>
      <c r="M86" t="s">
        <v>196</v>
      </c>
      <c r="N86" t="s">
        <v>196</v>
      </c>
      <c r="O86" t="s">
        <v>196</v>
      </c>
      <c r="P86" t="s">
        <v>196</v>
      </c>
      <c r="R86">
        <v>7</v>
      </c>
    </row>
    <row r="87" spans="1:18" x14ac:dyDescent="0.25">
      <c r="A87" t="s">
        <v>528</v>
      </c>
      <c r="B87" s="51" t="s">
        <v>529</v>
      </c>
      <c r="C87" s="51"/>
      <c r="D87" s="51"/>
      <c r="E87" s="51" t="s">
        <v>519</v>
      </c>
      <c r="F87" s="51"/>
      <c r="G87" s="51"/>
      <c r="H87" s="51"/>
      <c r="I87" s="51"/>
      <c r="J87" s="51" t="s">
        <v>196</v>
      </c>
      <c r="K87" s="51" t="s">
        <v>196</v>
      </c>
      <c r="L87" s="51" t="s">
        <v>196</v>
      </c>
      <c r="M87" s="51" t="s">
        <v>196</v>
      </c>
      <c r="N87" s="51" t="s">
        <v>196</v>
      </c>
      <c r="O87" s="51"/>
      <c r="P87" s="51"/>
      <c r="R87">
        <v>8</v>
      </c>
    </row>
    <row r="88" spans="1:18" x14ac:dyDescent="0.25">
      <c r="A88" t="s">
        <v>530</v>
      </c>
      <c r="B88" s="51" t="s">
        <v>531</v>
      </c>
      <c r="C88" s="51"/>
      <c r="D88" s="51"/>
      <c r="E88" s="51" t="s">
        <v>519</v>
      </c>
      <c r="F88" s="51"/>
      <c r="G88" s="51"/>
      <c r="H88" s="51"/>
      <c r="I88" s="51"/>
      <c r="J88" s="51" t="s">
        <v>196</v>
      </c>
      <c r="K88" s="51" t="s">
        <v>196</v>
      </c>
      <c r="L88" s="51" t="s">
        <v>196</v>
      </c>
      <c r="M88" s="51" t="s">
        <v>196</v>
      </c>
      <c r="N88" s="51" t="s">
        <v>196</v>
      </c>
      <c r="O88" s="51"/>
      <c r="P88" s="51"/>
      <c r="R88">
        <v>9</v>
      </c>
    </row>
    <row r="89" spans="1:18" x14ac:dyDescent="0.25">
      <c r="A89" t="s">
        <v>532</v>
      </c>
      <c r="B89" t="s">
        <v>533</v>
      </c>
      <c r="C89" s="51"/>
      <c r="D89" s="51"/>
      <c r="E89" s="51" t="s">
        <v>519</v>
      </c>
      <c r="F89" s="51"/>
      <c r="G89" s="239"/>
      <c r="H89" s="51"/>
      <c r="I89" s="51"/>
      <c r="J89" t="s">
        <v>196</v>
      </c>
      <c r="K89" t="s">
        <v>196</v>
      </c>
      <c r="L89" t="s">
        <v>196</v>
      </c>
      <c r="M89" t="s">
        <v>196</v>
      </c>
      <c r="N89" t="s">
        <v>196</v>
      </c>
      <c r="O89" t="s">
        <v>196</v>
      </c>
      <c r="P89" t="s">
        <v>196</v>
      </c>
    </row>
    <row r="90" spans="1:18" x14ac:dyDescent="0.25">
      <c r="A90" t="s">
        <v>534</v>
      </c>
      <c r="B90" t="s">
        <v>535</v>
      </c>
      <c r="C90" s="51"/>
      <c r="D90" s="51"/>
      <c r="E90" s="51" t="s">
        <v>536</v>
      </c>
      <c r="F90" s="51"/>
      <c r="G90" s="51"/>
      <c r="H90" s="51"/>
      <c r="I90" s="51"/>
      <c r="J90" t="s">
        <v>196</v>
      </c>
      <c r="K90" t="s">
        <v>196</v>
      </c>
      <c r="L90" t="s">
        <v>196</v>
      </c>
      <c r="R90">
        <v>10</v>
      </c>
    </row>
    <row r="91" spans="1:18" x14ac:dyDescent="0.25">
      <c r="A91" t="s">
        <v>537</v>
      </c>
      <c r="B91" s="51" t="s">
        <v>538</v>
      </c>
      <c r="C91" s="51"/>
      <c r="D91" s="51"/>
      <c r="E91" s="51" t="s">
        <v>539</v>
      </c>
      <c r="F91" s="51"/>
      <c r="G91" s="239"/>
      <c r="H91" s="51"/>
      <c r="I91" s="51"/>
      <c r="J91" s="51" t="s">
        <v>196</v>
      </c>
      <c r="K91" s="51" t="s">
        <v>196</v>
      </c>
      <c r="L91" s="51" t="s">
        <v>196</v>
      </c>
      <c r="M91" s="51" t="s">
        <v>196</v>
      </c>
      <c r="N91" s="51" t="s">
        <v>196</v>
      </c>
      <c r="O91" s="51"/>
      <c r="P91" s="51"/>
      <c r="R91">
        <v>11</v>
      </c>
    </row>
    <row r="92" spans="1:18" x14ac:dyDescent="0.25">
      <c r="A92" t="s">
        <v>540</v>
      </c>
      <c r="B92" s="51" t="s">
        <v>541</v>
      </c>
      <c r="C92" s="51"/>
      <c r="D92" s="51"/>
      <c r="E92" s="51" t="s">
        <v>539</v>
      </c>
      <c r="F92" s="51"/>
      <c r="G92" s="239"/>
      <c r="H92" s="51"/>
      <c r="I92" s="51"/>
      <c r="J92" s="51"/>
      <c r="K92" s="51"/>
      <c r="L92" s="51"/>
      <c r="M92" s="51"/>
      <c r="N92" s="51"/>
      <c r="O92" s="51"/>
      <c r="P92" s="51" t="s">
        <v>196</v>
      </c>
    </row>
    <row r="93" spans="1:18" x14ac:dyDescent="0.25">
      <c r="A93" t="s">
        <v>542</v>
      </c>
      <c r="B93" s="51" t="s">
        <v>543</v>
      </c>
      <c r="C93" s="51"/>
      <c r="D93" s="51">
        <v>3</v>
      </c>
      <c r="E93" s="51" t="s">
        <v>539</v>
      </c>
      <c r="F93" s="51"/>
      <c r="G93" s="51"/>
      <c r="H93" s="51"/>
      <c r="I93" s="51"/>
      <c r="J93" s="51" t="s">
        <v>196</v>
      </c>
      <c r="K93" s="51" t="s">
        <v>196</v>
      </c>
      <c r="L93" s="51" t="s">
        <v>196</v>
      </c>
      <c r="M93" s="51" t="s">
        <v>196</v>
      </c>
      <c r="N93" s="51" t="s">
        <v>196</v>
      </c>
      <c r="O93" s="51"/>
      <c r="P93" s="51"/>
      <c r="R93">
        <v>12</v>
      </c>
    </row>
    <row r="94" spans="1:18" x14ac:dyDescent="0.25">
      <c r="A94" t="s">
        <v>544</v>
      </c>
      <c r="B94" s="51" t="s">
        <v>545</v>
      </c>
      <c r="C94" s="51"/>
      <c r="D94" s="51"/>
      <c r="E94" s="51" t="s">
        <v>539</v>
      </c>
      <c r="F94" s="51"/>
      <c r="G94" s="239"/>
      <c r="H94" s="51"/>
      <c r="I94" s="51"/>
      <c r="J94" s="51"/>
      <c r="K94" s="51"/>
      <c r="L94" s="51"/>
      <c r="M94" s="51"/>
      <c r="N94" s="51"/>
      <c r="O94" s="51" t="s">
        <v>196</v>
      </c>
      <c r="P94" s="51"/>
    </row>
    <row r="95" spans="1:18" x14ac:dyDescent="0.25">
      <c r="A95" t="s">
        <v>546</v>
      </c>
      <c r="B95" s="51" t="s">
        <v>547</v>
      </c>
      <c r="C95" s="51"/>
      <c r="D95" s="51"/>
      <c r="E95" s="51" t="s">
        <v>516</v>
      </c>
      <c r="F95" s="51"/>
      <c r="G95" s="239"/>
      <c r="H95" s="51"/>
      <c r="I95" s="51"/>
      <c r="J95" s="51"/>
      <c r="K95" s="51"/>
      <c r="L95" s="51"/>
      <c r="M95" s="51"/>
      <c r="N95" s="51"/>
      <c r="O95" s="51" t="s">
        <v>196</v>
      </c>
      <c r="P95" s="51"/>
    </row>
    <row r="96" spans="1:18" x14ac:dyDescent="0.25">
      <c r="A96" t="s">
        <v>548</v>
      </c>
      <c r="B96" s="51" t="s">
        <v>549</v>
      </c>
      <c r="C96" s="51"/>
      <c r="D96" s="51"/>
      <c r="E96" s="51" t="s">
        <v>539</v>
      </c>
      <c r="F96" s="51"/>
      <c r="G96" s="239"/>
      <c r="H96" s="51"/>
      <c r="I96" s="51"/>
      <c r="J96" s="51"/>
      <c r="K96" s="51"/>
      <c r="L96" s="51" t="s">
        <v>196</v>
      </c>
      <c r="M96" s="51"/>
      <c r="N96" s="51"/>
      <c r="O96" s="51"/>
      <c r="P96" s="51"/>
    </row>
    <row r="97" spans="1:18" x14ac:dyDescent="0.25">
      <c r="A97" t="s">
        <v>550</v>
      </c>
      <c r="B97" s="51" t="s">
        <v>551</v>
      </c>
      <c r="C97" s="51"/>
      <c r="D97" s="51"/>
      <c r="E97" s="51" t="s">
        <v>539</v>
      </c>
      <c r="F97" s="51"/>
      <c r="G97" s="239"/>
      <c r="H97" s="51"/>
      <c r="I97" s="51"/>
      <c r="J97" s="51" t="s">
        <v>196</v>
      </c>
      <c r="K97" s="51" t="s">
        <v>196</v>
      </c>
      <c r="L97" s="51" t="s">
        <v>196</v>
      </c>
      <c r="M97" s="51" t="s">
        <v>196</v>
      </c>
      <c r="N97" s="51"/>
      <c r="O97" s="51" t="s">
        <v>196</v>
      </c>
      <c r="P97" s="51" t="s">
        <v>196</v>
      </c>
      <c r="R97">
        <v>13</v>
      </c>
    </row>
    <row r="98" spans="1:18" x14ac:dyDescent="0.25">
      <c r="A98" t="s">
        <v>552</v>
      </c>
      <c r="B98" s="51" t="s">
        <v>553</v>
      </c>
      <c r="C98" s="51"/>
      <c r="D98" s="51"/>
      <c r="E98" s="51" t="s">
        <v>539</v>
      </c>
      <c r="F98" s="51"/>
      <c r="G98" s="239"/>
      <c r="H98" s="51"/>
      <c r="I98" s="51"/>
      <c r="J98" s="51" t="s">
        <v>196</v>
      </c>
      <c r="K98" s="51" t="s">
        <v>196</v>
      </c>
      <c r="L98" s="51" t="s">
        <v>196</v>
      </c>
      <c r="M98" s="51" t="s">
        <v>196</v>
      </c>
      <c r="N98" s="51"/>
      <c r="O98" s="51" t="s">
        <v>196</v>
      </c>
      <c r="P98" s="51" t="s">
        <v>196</v>
      </c>
    </row>
    <row r="99" spans="1:18" x14ac:dyDescent="0.25">
      <c r="A99" t="s">
        <v>554</v>
      </c>
      <c r="B99" s="51" t="s">
        <v>555</v>
      </c>
      <c r="C99" s="51"/>
      <c r="D99" s="51"/>
      <c r="E99" s="51" t="s">
        <v>539</v>
      </c>
      <c r="F99" s="51"/>
      <c r="G99" s="239"/>
      <c r="H99" s="51"/>
      <c r="I99" s="51"/>
      <c r="J99" s="51" t="s">
        <v>196</v>
      </c>
      <c r="K99" s="51" t="s">
        <v>196</v>
      </c>
      <c r="L99" s="51" t="s">
        <v>196</v>
      </c>
      <c r="M99" s="51" t="s">
        <v>196</v>
      </c>
      <c r="N99" s="51"/>
      <c r="O99" s="51"/>
      <c r="P99" s="51" t="s">
        <v>196</v>
      </c>
      <c r="R99">
        <v>14</v>
      </c>
    </row>
    <row r="100" spans="1:18" x14ac:dyDescent="0.25">
      <c r="A100" t="s">
        <v>556</v>
      </c>
      <c r="B100" s="51" t="s">
        <v>557</v>
      </c>
      <c r="C100" s="51"/>
      <c r="D100" s="51"/>
      <c r="E100" s="51" t="s">
        <v>539</v>
      </c>
      <c r="F100" s="51"/>
      <c r="G100" s="51"/>
      <c r="H100" s="51"/>
      <c r="I100" s="51"/>
      <c r="J100" s="51"/>
      <c r="K100" s="51"/>
      <c r="L100" s="239" t="s">
        <v>558</v>
      </c>
      <c r="M100" s="51"/>
      <c r="N100" s="51"/>
      <c r="O100" s="51"/>
      <c r="P100" s="51"/>
    </row>
    <row r="101" spans="1:18" x14ac:dyDescent="0.25">
      <c r="A101" t="s">
        <v>559</v>
      </c>
      <c r="B101" s="51" t="s">
        <v>560</v>
      </c>
      <c r="C101" s="51"/>
      <c r="D101" s="51"/>
      <c r="E101" s="51" t="s">
        <v>539</v>
      </c>
      <c r="F101" s="51"/>
      <c r="G101" s="51"/>
      <c r="H101" s="51"/>
      <c r="I101" s="51"/>
      <c r="J101" s="51" t="s">
        <v>196</v>
      </c>
      <c r="K101" s="51" t="s">
        <v>196</v>
      </c>
      <c r="L101" s="51" t="s">
        <v>196</v>
      </c>
      <c r="M101" s="51"/>
      <c r="N101" s="51"/>
      <c r="O101" s="51"/>
      <c r="P101" s="51" t="s">
        <v>196</v>
      </c>
      <c r="R101">
        <v>15</v>
      </c>
    </row>
    <row r="102" spans="1:18" x14ac:dyDescent="0.25">
      <c r="A102" t="s">
        <v>561</v>
      </c>
      <c r="B102" s="51" t="s">
        <v>562</v>
      </c>
      <c r="C102" s="51"/>
      <c r="D102" s="51"/>
      <c r="E102" s="51" t="s">
        <v>539</v>
      </c>
      <c r="F102" s="51"/>
      <c r="G102" s="51"/>
      <c r="H102" s="51"/>
      <c r="I102" s="51"/>
      <c r="J102" s="51" t="s">
        <v>196</v>
      </c>
      <c r="K102" s="51" t="s">
        <v>196</v>
      </c>
      <c r="L102" s="51" t="s">
        <v>196</v>
      </c>
      <c r="M102" s="51"/>
      <c r="N102" s="51"/>
      <c r="O102" s="51"/>
      <c r="P102" s="51" t="s">
        <v>196</v>
      </c>
    </row>
    <row r="103" spans="1:18" x14ac:dyDescent="0.25">
      <c r="A103" t="s">
        <v>563</v>
      </c>
      <c r="B103" s="62" t="s">
        <v>564</v>
      </c>
      <c r="C103" s="62"/>
      <c r="D103" s="62"/>
      <c r="E103" s="62" t="s">
        <v>539</v>
      </c>
      <c r="F103" s="62"/>
      <c r="G103" s="62"/>
      <c r="H103" s="62"/>
      <c r="I103" s="62"/>
      <c r="J103" s="62"/>
      <c r="K103" s="62"/>
      <c r="L103" s="62" t="s">
        <v>196</v>
      </c>
      <c r="M103" s="62"/>
      <c r="N103" s="62"/>
      <c r="O103" s="62"/>
      <c r="P103" s="62"/>
    </row>
    <row r="104" spans="1:18" x14ac:dyDescent="0.25">
      <c r="B104" s="62"/>
      <c r="C104" s="62"/>
      <c r="D104" s="62"/>
      <c r="E104" s="62"/>
      <c r="F104" s="62"/>
      <c r="G104" s="62"/>
      <c r="H104" s="62"/>
      <c r="I104" s="62"/>
      <c r="J104" s="62"/>
      <c r="K104" s="62"/>
      <c r="L104" s="62"/>
      <c r="M104" s="62"/>
      <c r="N104" s="62"/>
      <c r="O104" s="62"/>
      <c r="P104" s="62"/>
    </row>
    <row r="105" spans="1:18" x14ac:dyDescent="0.25">
      <c r="B105" s="62"/>
      <c r="C105" s="62"/>
      <c r="D105" s="62"/>
      <c r="E105" s="62"/>
      <c r="F105" s="62"/>
      <c r="G105" s="62"/>
      <c r="H105" s="62"/>
      <c r="I105" s="62"/>
      <c r="J105" s="62"/>
      <c r="K105" s="62"/>
      <c r="L105" s="62"/>
      <c r="M105" s="62"/>
      <c r="N105" s="62"/>
      <c r="O105" s="62"/>
      <c r="P105" s="62"/>
    </row>
    <row r="106" spans="1:18" x14ac:dyDescent="0.25">
      <c r="B106" s="62"/>
      <c r="C106" s="62"/>
      <c r="D106" s="62"/>
      <c r="E106" s="62"/>
      <c r="F106" s="62"/>
      <c r="G106" s="62"/>
      <c r="H106" s="62"/>
      <c r="I106" s="62"/>
      <c r="J106" s="62"/>
      <c r="K106" s="62"/>
      <c r="L106" s="62"/>
      <c r="M106" s="62"/>
      <c r="N106" s="62"/>
      <c r="O106" s="62"/>
      <c r="P106" s="62"/>
    </row>
    <row r="107" spans="1:18" x14ac:dyDescent="0.25">
      <c r="B107" s="62"/>
      <c r="C107" s="62"/>
      <c r="D107" s="62"/>
      <c r="E107" s="62"/>
      <c r="F107" s="62"/>
      <c r="G107" s="62"/>
      <c r="H107" s="62"/>
      <c r="I107" s="62"/>
      <c r="J107" s="62"/>
      <c r="K107" s="62"/>
      <c r="L107" s="62"/>
      <c r="M107" s="62"/>
      <c r="N107" s="62"/>
      <c r="O107" s="62"/>
      <c r="P107" s="62"/>
    </row>
    <row r="108" spans="1:18" x14ac:dyDescent="0.25">
      <c r="B108" s="62"/>
      <c r="C108" s="62"/>
      <c r="D108" s="62"/>
      <c r="E108" s="62"/>
      <c r="F108" s="62"/>
      <c r="G108" s="62"/>
      <c r="H108" s="62"/>
      <c r="I108" s="62"/>
      <c r="J108" s="62"/>
      <c r="K108" s="62"/>
      <c r="L108" s="62"/>
      <c r="M108" s="62"/>
      <c r="N108" s="62"/>
      <c r="O108" s="62"/>
      <c r="P108" s="62"/>
    </row>
    <row r="109" spans="1:18" x14ac:dyDescent="0.25">
      <c r="B109" s="62"/>
      <c r="C109" s="62"/>
      <c r="D109" s="62"/>
      <c r="E109" s="62"/>
      <c r="F109" s="62"/>
      <c r="G109" s="62"/>
      <c r="H109" s="62"/>
      <c r="I109" s="62"/>
      <c r="J109" s="62"/>
      <c r="K109" s="62"/>
      <c r="L109" s="62"/>
      <c r="M109" s="62"/>
      <c r="N109" s="62"/>
      <c r="O109" s="62"/>
      <c r="P109" s="62"/>
    </row>
    <row r="110" spans="1:18" x14ac:dyDescent="0.25">
      <c r="B110" s="62"/>
      <c r="C110" s="62"/>
      <c r="D110" s="62"/>
      <c r="E110" s="62"/>
      <c r="F110" s="62"/>
      <c r="G110" s="62"/>
      <c r="H110" s="62"/>
      <c r="I110" s="62"/>
      <c r="J110" s="62"/>
      <c r="K110" s="62"/>
      <c r="L110" s="62"/>
      <c r="M110" s="62"/>
      <c r="N110" s="62"/>
      <c r="O110" s="62"/>
      <c r="P110" s="62"/>
    </row>
    <row r="111" spans="1:18" x14ac:dyDescent="0.25">
      <c r="B111" s="62"/>
      <c r="C111" s="62"/>
      <c r="D111" s="62"/>
      <c r="E111" s="62"/>
      <c r="F111" s="62"/>
      <c r="G111" s="62"/>
      <c r="H111" s="62"/>
      <c r="I111" s="62"/>
      <c r="J111" s="62"/>
      <c r="K111" s="62"/>
      <c r="L111" s="62"/>
      <c r="M111" s="62"/>
      <c r="N111" s="62"/>
      <c r="O111" s="62"/>
      <c r="P111" s="62"/>
    </row>
    <row r="112" spans="1:18" x14ac:dyDescent="0.25">
      <c r="A112" t="s">
        <v>565</v>
      </c>
      <c r="B112" s="62" t="s">
        <v>566</v>
      </c>
      <c r="C112" s="62"/>
      <c r="D112" s="62"/>
      <c r="E112" s="62" t="s">
        <v>539</v>
      </c>
      <c r="F112" s="62"/>
      <c r="G112" s="62"/>
      <c r="H112" s="62"/>
      <c r="I112" s="62"/>
      <c r="J112" s="62"/>
      <c r="K112" s="62"/>
      <c r="L112" s="62" t="s">
        <v>196</v>
      </c>
      <c r="M112" s="62"/>
      <c r="N112" s="62"/>
      <c r="O112" s="62"/>
      <c r="P112" s="62"/>
    </row>
    <row r="113" spans="1:16" x14ac:dyDescent="0.25">
      <c r="B113" s="62"/>
      <c r="C113" s="62"/>
      <c r="D113" s="62"/>
      <c r="E113" s="62"/>
      <c r="F113" s="62"/>
      <c r="G113" s="62"/>
      <c r="H113" s="62"/>
      <c r="I113" s="62"/>
      <c r="J113" s="62"/>
      <c r="K113" s="62"/>
      <c r="L113" s="62"/>
      <c r="M113" s="62"/>
      <c r="N113" s="62"/>
      <c r="O113" s="62"/>
      <c r="P113" s="62"/>
    </row>
    <row r="114" spans="1:16" x14ac:dyDescent="0.25">
      <c r="B114" s="62"/>
      <c r="C114" s="62"/>
      <c r="D114" s="62"/>
      <c r="E114" s="62"/>
      <c r="F114" s="62"/>
      <c r="G114" s="62"/>
      <c r="H114" s="62"/>
      <c r="I114" s="62"/>
      <c r="J114" s="62"/>
      <c r="K114" s="62"/>
      <c r="L114" s="62"/>
      <c r="M114" s="62"/>
      <c r="N114" s="62"/>
      <c r="O114" s="62"/>
      <c r="P114" s="62"/>
    </row>
    <row r="115" spans="1:16" x14ac:dyDescent="0.25">
      <c r="B115" s="62"/>
      <c r="C115" s="62"/>
      <c r="D115" s="62"/>
      <c r="E115" s="62"/>
      <c r="F115" s="62"/>
      <c r="G115" s="62"/>
      <c r="H115" s="62"/>
      <c r="I115" s="62"/>
      <c r="J115" s="62"/>
      <c r="K115" s="62"/>
      <c r="L115" s="62"/>
      <c r="M115" s="62"/>
      <c r="N115" s="62"/>
      <c r="O115" s="62"/>
      <c r="P115" s="62"/>
    </row>
    <row r="116" spans="1:16" x14ac:dyDescent="0.25">
      <c r="B116" s="62"/>
      <c r="C116" s="62"/>
      <c r="D116" s="62"/>
      <c r="E116" s="62"/>
      <c r="F116" s="62"/>
      <c r="G116" s="62"/>
      <c r="H116" s="62"/>
      <c r="I116" s="62"/>
      <c r="J116" s="62"/>
      <c r="K116" s="62"/>
      <c r="L116" s="62"/>
      <c r="M116" s="62"/>
      <c r="N116" s="62"/>
      <c r="O116" s="62"/>
      <c r="P116" s="62"/>
    </row>
    <row r="117" spans="1:16" x14ac:dyDescent="0.25">
      <c r="B117" s="62"/>
      <c r="C117" s="62"/>
      <c r="D117" s="62"/>
      <c r="E117" s="62"/>
      <c r="F117" s="62"/>
      <c r="G117" s="62"/>
      <c r="H117" s="62"/>
      <c r="I117" s="62"/>
      <c r="J117" s="62"/>
      <c r="K117" s="62"/>
      <c r="L117" s="62"/>
      <c r="M117" s="62"/>
      <c r="N117" s="62"/>
      <c r="O117" s="62"/>
      <c r="P117" s="62"/>
    </row>
    <row r="118" spans="1:16" x14ac:dyDescent="0.25">
      <c r="B118" s="62"/>
      <c r="C118" s="62"/>
      <c r="D118" s="62"/>
      <c r="E118" s="62"/>
      <c r="F118" s="62"/>
      <c r="G118" s="62"/>
      <c r="H118" s="62"/>
      <c r="I118" s="62"/>
      <c r="J118" s="62"/>
      <c r="K118" s="62"/>
      <c r="L118" s="62"/>
      <c r="M118" s="62"/>
      <c r="N118" s="62"/>
      <c r="O118" s="62"/>
      <c r="P118" s="62"/>
    </row>
    <row r="119" spans="1:16" x14ac:dyDescent="0.25">
      <c r="B119" s="62"/>
      <c r="C119" s="62"/>
      <c r="D119" s="62"/>
      <c r="E119" s="62"/>
      <c r="F119" s="62"/>
      <c r="G119" s="62"/>
      <c r="H119" s="62"/>
      <c r="I119" s="62"/>
      <c r="J119" s="62"/>
      <c r="K119" s="62"/>
      <c r="L119" s="62"/>
      <c r="M119" s="62"/>
      <c r="N119" s="62"/>
      <c r="O119" s="62"/>
      <c r="P119" s="62"/>
    </row>
    <row r="120" spans="1:16" x14ac:dyDescent="0.25">
      <c r="B120" s="62"/>
      <c r="C120" s="62"/>
      <c r="D120" s="62"/>
      <c r="E120" s="62"/>
      <c r="F120" s="62"/>
      <c r="G120" s="62"/>
      <c r="H120" s="62"/>
      <c r="I120" s="62"/>
      <c r="J120" s="62"/>
      <c r="K120" s="62"/>
      <c r="L120" s="62"/>
      <c r="M120" s="62"/>
      <c r="N120" s="62"/>
      <c r="O120" s="62"/>
      <c r="P120" s="62"/>
    </row>
    <row r="121" spans="1:16" x14ac:dyDescent="0.25">
      <c r="A121" t="s">
        <v>567</v>
      </c>
      <c r="B121" s="51" t="s">
        <v>568</v>
      </c>
      <c r="C121" s="51"/>
      <c r="D121" s="51"/>
      <c r="E121" s="51"/>
      <c r="F121" s="51"/>
      <c r="G121" s="239"/>
      <c r="H121" s="51"/>
      <c r="I121" s="51"/>
      <c r="J121" s="51"/>
      <c r="K121" s="51"/>
      <c r="L121" s="51"/>
      <c r="M121" s="51" t="s">
        <v>196</v>
      </c>
      <c r="N121" s="51"/>
      <c r="O121" s="51"/>
      <c r="P121" s="51"/>
    </row>
    <row r="122" spans="1:16" x14ac:dyDescent="0.25">
      <c r="A122" t="s">
        <v>569</v>
      </c>
      <c r="B122" s="51" t="s">
        <v>570</v>
      </c>
      <c r="C122" s="51"/>
      <c r="D122" s="51"/>
      <c r="E122" s="51" t="s">
        <v>571</v>
      </c>
      <c r="F122" s="51"/>
      <c r="G122" s="51"/>
      <c r="H122" s="51"/>
      <c r="I122" s="51"/>
      <c r="J122" s="51"/>
      <c r="K122" s="51" t="s">
        <v>196</v>
      </c>
      <c r="L122" s="51"/>
      <c r="M122" s="51"/>
      <c r="N122" s="51"/>
      <c r="O122" s="51"/>
      <c r="P122" s="51"/>
    </row>
    <row r="123" spans="1:16" x14ac:dyDescent="0.25">
      <c r="A123" t="s">
        <v>572</v>
      </c>
      <c r="B123" s="51" t="s">
        <v>573</v>
      </c>
      <c r="C123" s="51"/>
      <c r="D123" s="51"/>
      <c r="E123" s="51" t="s">
        <v>539</v>
      </c>
      <c r="F123" s="51"/>
      <c r="G123" s="51"/>
      <c r="H123" s="51"/>
      <c r="I123" s="51"/>
      <c r="J123" s="51"/>
      <c r="K123" s="239" t="s">
        <v>574</v>
      </c>
      <c r="L123" s="51"/>
      <c r="M123" s="51"/>
      <c r="N123" s="51" t="s">
        <v>196</v>
      </c>
      <c r="O123" s="51"/>
      <c r="P123" s="51"/>
    </row>
    <row r="124" spans="1:16" x14ac:dyDescent="0.25">
      <c r="A124" t="s">
        <v>575</v>
      </c>
      <c r="B124" s="51" t="s">
        <v>576</v>
      </c>
      <c r="C124" s="51"/>
      <c r="D124" s="51"/>
      <c r="E124" s="51" t="s">
        <v>577</v>
      </c>
      <c r="F124" s="51"/>
      <c r="G124" s="51"/>
      <c r="H124" s="51"/>
      <c r="I124" s="51"/>
      <c r="J124" s="51"/>
      <c r="K124" s="51"/>
      <c r="L124" s="51"/>
      <c r="M124" s="51"/>
      <c r="N124" s="51"/>
      <c r="O124" s="51"/>
      <c r="P124" s="51" t="s">
        <v>196</v>
      </c>
    </row>
    <row r="125" spans="1:16" x14ac:dyDescent="0.25">
      <c r="A125" t="s">
        <v>578</v>
      </c>
      <c r="B125" s="51" t="s">
        <v>579</v>
      </c>
      <c r="C125" s="51"/>
      <c r="D125" s="51"/>
      <c r="E125" s="51" t="s">
        <v>539</v>
      </c>
      <c r="F125" s="51"/>
      <c r="G125" s="51"/>
      <c r="H125" s="51"/>
      <c r="I125" s="51"/>
      <c r="J125" s="51"/>
      <c r="K125" s="51" t="s">
        <v>196</v>
      </c>
      <c r="L125" s="51"/>
      <c r="M125" s="51"/>
      <c r="N125" s="51" t="s">
        <v>196</v>
      </c>
      <c r="O125" s="51"/>
      <c r="P125" s="51"/>
    </row>
    <row r="126" spans="1:16" x14ac:dyDescent="0.25">
      <c r="A126" t="s">
        <v>580</v>
      </c>
      <c r="B126" s="51" t="s">
        <v>581</v>
      </c>
      <c r="C126" s="51"/>
      <c r="D126" s="51"/>
      <c r="E126" s="51" t="s">
        <v>539</v>
      </c>
      <c r="F126" s="51"/>
      <c r="G126" s="51"/>
      <c r="H126" s="51"/>
      <c r="I126" s="51"/>
      <c r="J126" s="51"/>
      <c r="K126" s="51"/>
      <c r="L126" s="51"/>
      <c r="M126" s="51"/>
      <c r="N126" s="51"/>
      <c r="O126" s="51"/>
      <c r="P126" s="51"/>
    </row>
    <row r="127" spans="1:16" x14ac:dyDescent="0.25">
      <c r="A127" t="s">
        <v>582</v>
      </c>
      <c r="B127" s="51" t="s">
        <v>583</v>
      </c>
      <c r="C127" s="51"/>
      <c r="D127" s="51"/>
      <c r="E127" s="51" t="s">
        <v>539</v>
      </c>
      <c r="F127" s="51"/>
      <c r="G127" s="51"/>
      <c r="H127" s="51"/>
      <c r="I127" s="51"/>
      <c r="J127" s="51"/>
      <c r="K127" s="51" t="s">
        <v>196</v>
      </c>
      <c r="L127" s="51"/>
      <c r="M127" s="51"/>
      <c r="N127" s="51" t="s">
        <v>196</v>
      </c>
      <c r="O127" s="51"/>
      <c r="P127" s="51"/>
    </row>
    <row r="128" spans="1:16" x14ac:dyDescent="0.25">
      <c r="A128" t="s">
        <v>584</v>
      </c>
      <c r="B128" s="51" t="s">
        <v>585</v>
      </c>
      <c r="C128" s="51"/>
      <c r="D128" s="51"/>
      <c r="E128" s="51" t="s">
        <v>539</v>
      </c>
      <c r="F128" s="51"/>
      <c r="G128" s="51"/>
      <c r="H128" s="51"/>
      <c r="I128" s="51"/>
      <c r="J128" s="51"/>
      <c r="K128" s="51"/>
      <c r="L128" s="51"/>
      <c r="M128" s="51"/>
      <c r="N128" s="51" t="s">
        <v>196</v>
      </c>
      <c r="O128" s="51"/>
      <c r="P128" s="51"/>
    </row>
    <row r="129" spans="1:18" x14ac:dyDescent="0.25">
      <c r="A129" t="s">
        <v>586</v>
      </c>
      <c r="B129" s="51" t="s">
        <v>587</v>
      </c>
      <c r="C129" s="51"/>
      <c r="D129" s="51"/>
      <c r="E129" s="51" t="s">
        <v>539</v>
      </c>
      <c r="F129" s="51"/>
      <c r="G129" s="51"/>
      <c r="H129" s="51"/>
      <c r="I129" s="51"/>
      <c r="J129" s="51"/>
      <c r="K129" s="51"/>
      <c r="L129" s="51"/>
      <c r="M129" s="51"/>
      <c r="N129" s="51"/>
      <c r="O129" s="51"/>
      <c r="P129" s="51"/>
      <c r="Q129" t="s">
        <v>588</v>
      </c>
    </row>
    <row r="130" spans="1:18" x14ac:dyDescent="0.25">
      <c r="A130" t="s">
        <v>589</v>
      </c>
      <c r="B130" s="51" t="s">
        <v>590</v>
      </c>
      <c r="C130" s="51"/>
      <c r="D130" s="51"/>
      <c r="E130" s="51" t="s">
        <v>539</v>
      </c>
      <c r="F130" s="51"/>
      <c r="G130" s="51"/>
      <c r="H130" s="51"/>
      <c r="I130" s="51"/>
      <c r="J130" s="51"/>
      <c r="K130" s="51" t="s">
        <v>196</v>
      </c>
      <c r="L130" s="51"/>
      <c r="M130" s="51"/>
      <c r="N130" s="51"/>
      <c r="O130" s="51"/>
      <c r="P130" s="51"/>
    </row>
    <row r="131" spans="1:18" x14ac:dyDescent="0.25">
      <c r="A131" t="s">
        <v>591</v>
      </c>
      <c r="B131" s="51" t="s">
        <v>592</v>
      </c>
      <c r="C131" s="51"/>
      <c r="D131" s="51"/>
      <c r="E131" s="51" t="s">
        <v>539</v>
      </c>
      <c r="F131" s="51"/>
      <c r="G131" s="51"/>
      <c r="H131" s="51"/>
      <c r="I131" s="51"/>
      <c r="J131" s="51"/>
      <c r="K131" s="51" t="s">
        <v>196</v>
      </c>
      <c r="L131" s="51"/>
      <c r="M131" s="51"/>
      <c r="N131" s="51"/>
      <c r="O131" s="51"/>
      <c r="P131" s="51"/>
    </row>
    <row r="132" spans="1:18" x14ac:dyDescent="0.25">
      <c r="A132" t="s">
        <v>593</v>
      </c>
      <c r="B132" s="51" t="s">
        <v>594</v>
      </c>
      <c r="C132" s="51"/>
      <c r="D132" s="51"/>
      <c r="E132" s="51" t="s">
        <v>539</v>
      </c>
      <c r="F132" s="51"/>
      <c r="G132" s="51"/>
      <c r="H132" s="51"/>
      <c r="I132" s="51"/>
      <c r="J132" s="51"/>
      <c r="K132" s="51"/>
      <c r="L132" s="51"/>
      <c r="M132" s="51" t="s">
        <v>196</v>
      </c>
      <c r="N132" s="51"/>
      <c r="O132" s="51"/>
      <c r="P132" s="51"/>
    </row>
    <row r="133" spans="1:18" x14ac:dyDescent="0.25">
      <c r="A133" t="s">
        <v>595</v>
      </c>
      <c r="B133" s="51" t="s">
        <v>596</v>
      </c>
      <c r="C133" s="51"/>
      <c r="D133" s="51"/>
      <c r="E133" s="51" t="s">
        <v>539</v>
      </c>
      <c r="F133" s="51"/>
      <c r="G133" s="51"/>
      <c r="H133" s="51"/>
      <c r="I133" s="51"/>
      <c r="J133" s="51"/>
      <c r="K133" s="51"/>
      <c r="L133" s="51"/>
      <c r="M133" s="51" t="s">
        <v>196</v>
      </c>
      <c r="N133" s="51" t="s">
        <v>196</v>
      </c>
      <c r="O133" s="51"/>
      <c r="P133" s="51"/>
    </row>
    <row r="134" spans="1:18" x14ac:dyDescent="0.25">
      <c r="A134" t="s">
        <v>597</v>
      </c>
      <c r="B134" s="51" t="s">
        <v>598</v>
      </c>
      <c r="C134" s="51"/>
      <c r="D134" s="51"/>
      <c r="E134" s="51" t="s">
        <v>539</v>
      </c>
      <c r="F134" s="51"/>
      <c r="G134" s="51"/>
      <c r="H134" s="51"/>
      <c r="I134" s="51"/>
      <c r="J134" s="51"/>
      <c r="K134" s="51"/>
      <c r="L134" s="51"/>
      <c r="M134" s="51"/>
      <c r="N134" s="51" t="s">
        <v>196</v>
      </c>
      <c r="O134" s="51"/>
      <c r="P134" s="51"/>
    </row>
    <row r="135" spans="1:18" x14ac:dyDescent="0.25">
      <c r="A135" t="s">
        <v>599</v>
      </c>
      <c r="B135" s="51" t="s">
        <v>600</v>
      </c>
      <c r="C135" s="51"/>
      <c r="D135" s="51"/>
      <c r="E135" s="51" t="s">
        <v>539</v>
      </c>
      <c r="F135" s="51"/>
      <c r="G135" s="51"/>
      <c r="H135" s="51"/>
      <c r="I135" s="51"/>
      <c r="J135" s="51"/>
      <c r="K135" s="51"/>
      <c r="L135" s="51"/>
      <c r="M135" s="51"/>
      <c r="N135" s="51" t="s">
        <v>196</v>
      </c>
      <c r="O135" s="51"/>
      <c r="P135" s="51"/>
    </row>
    <row r="136" spans="1:18" x14ac:dyDescent="0.25">
      <c r="A136" t="s">
        <v>601</v>
      </c>
      <c r="B136" s="51" t="s">
        <v>602</v>
      </c>
      <c r="C136" s="51"/>
      <c r="D136" s="51"/>
      <c r="E136" s="51" t="s">
        <v>539</v>
      </c>
      <c r="F136" s="51"/>
      <c r="G136" s="51"/>
      <c r="H136" s="51"/>
      <c r="I136" s="51"/>
      <c r="J136" s="51"/>
      <c r="K136" s="51"/>
      <c r="L136" s="51"/>
      <c r="M136" s="51"/>
      <c r="N136" s="51" t="s">
        <v>196</v>
      </c>
      <c r="O136" s="51"/>
      <c r="P136" s="51"/>
    </row>
    <row r="137" spans="1:18" x14ac:dyDescent="0.25">
      <c r="A137" t="s">
        <v>603</v>
      </c>
      <c r="B137" s="51" t="s">
        <v>604</v>
      </c>
      <c r="C137" s="51"/>
      <c r="D137" s="51"/>
      <c r="E137" s="51" t="s">
        <v>539</v>
      </c>
      <c r="F137" s="51"/>
      <c r="G137" s="51"/>
      <c r="H137" s="51"/>
      <c r="I137" s="51"/>
      <c r="J137" s="51"/>
      <c r="K137" s="51"/>
      <c r="L137" s="51"/>
      <c r="M137" s="51"/>
      <c r="N137" s="51"/>
      <c r="O137" s="51"/>
      <c r="P137" s="51"/>
    </row>
    <row r="138" spans="1:18" x14ac:dyDescent="0.25">
      <c r="A138" t="s">
        <v>605</v>
      </c>
      <c r="B138" s="51" t="s">
        <v>606</v>
      </c>
      <c r="C138" s="51"/>
      <c r="D138" s="51"/>
      <c r="E138" s="51" t="s">
        <v>539</v>
      </c>
      <c r="F138" s="51"/>
      <c r="G138" s="51"/>
      <c r="H138" s="51"/>
      <c r="I138" s="51"/>
      <c r="J138" s="51"/>
      <c r="K138" s="51"/>
      <c r="L138" s="51"/>
      <c r="M138" s="51"/>
      <c r="N138" s="51"/>
      <c r="O138" s="51"/>
      <c r="P138" s="51" t="s">
        <v>196</v>
      </c>
    </row>
    <row r="139" spans="1:18" x14ac:dyDescent="0.25">
      <c r="A139" t="s">
        <v>607</v>
      </c>
      <c r="B139" s="51" t="s">
        <v>608</v>
      </c>
      <c r="C139" s="51"/>
      <c r="D139" s="51"/>
      <c r="E139" s="51" t="s">
        <v>539</v>
      </c>
      <c r="F139" s="51"/>
      <c r="G139" s="51"/>
      <c r="H139" s="51"/>
      <c r="I139" s="51"/>
      <c r="J139" s="51"/>
      <c r="K139" s="51"/>
      <c r="L139" s="51" t="s">
        <v>196</v>
      </c>
      <c r="M139" s="51"/>
      <c r="N139" s="51"/>
      <c r="O139" s="51"/>
      <c r="P139" s="51" t="s">
        <v>196</v>
      </c>
    </row>
    <row r="140" spans="1:18" x14ac:dyDescent="0.25">
      <c r="A140" t="s">
        <v>609</v>
      </c>
      <c r="B140" s="51" t="s">
        <v>610</v>
      </c>
      <c r="C140" s="51"/>
      <c r="D140" s="51"/>
      <c r="E140" s="51" t="s">
        <v>539</v>
      </c>
      <c r="F140" s="51"/>
      <c r="G140" s="51"/>
      <c r="H140" s="51"/>
      <c r="I140" s="51"/>
      <c r="J140" s="51"/>
      <c r="K140" s="51"/>
      <c r="L140" s="51"/>
      <c r="M140" s="51"/>
      <c r="N140" s="51"/>
      <c r="O140" s="51"/>
      <c r="P140" s="51"/>
    </row>
    <row r="141" spans="1:18" x14ac:dyDescent="0.25">
      <c r="A141" t="s">
        <v>611</v>
      </c>
      <c r="B141" s="51" t="s">
        <v>612</v>
      </c>
      <c r="C141" s="51"/>
      <c r="D141" s="51"/>
      <c r="E141" s="51" t="s">
        <v>539</v>
      </c>
      <c r="F141" s="51"/>
      <c r="G141" s="51"/>
      <c r="H141" s="51"/>
      <c r="I141" s="51"/>
      <c r="J141" s="51"/>
      <c r="K141" s="51"/>
      <c r="L141" s="51"/>
      <c r="M141" s="51"/>
      <c r="N141" s="51"/>
      <c r="O141" s="51"/>
      <c r="P141" s="51"/>
    </row>
    <row r="142" spans="1:18" x14ac:dyDescent="0.25">
      <c r="A142" t="s">
        <v>613</v>
      </c>
      <c r="B142" s="51" t="s">
        <v>614</v>
      </c>
      <c r="C142" s="51"/>
      <c r="D142" s="51"/>
      <c r="E142" s="51" t="s">
        <v>539</v>
      </c>
      <c r="F142" s="51"/>
      <c r="G142" s="51"/>
      <c r="H142" s="51"/>
      <c r="I142" s="51"/>
      <c r="J142" s="51"/>
      <c r="K142" s="51"/>
      <c r="L142" s="51"/>
      <c r="M142" s="51"/>
      <c r="N142" s="51"/>
      <c r="O142" s="51"/>
      <c r="P142" s="51"/>
    </row>
    <row r="143" spans="1:18" x14ac:dyDescent="0.25">
      <c r="A143" t="s">
        <v>615</v>
      </c>
      <c r="B143" s="51" t="s">
        <v>616</v>
      </c>
      <c r="C143" s="51"/>
      <c r="D143" s="51"/>
      <c r="E143" s="51" t="s">
        <v>539</v>
      </c>
      <c r="F143" s="51"/>
      <c r="G143" s="51"/>
      <c r="H143" s="51"/>
      <c r="I143" s="51"/>
      <c r="J143" s="51"/>
      <c r="K143" s="51"/>
      <c r="L143" s="51"/>
      <c r="M143" s="51"/>
      <c r="N143" s="51"/>
      <c r="O143" s="51"/>
      <c r="P143" s="51"/>
    </row>
    <row r="144" spans="1:18" x14ac:dyDescent="0.25">
      <c r="A144" t="s">
        <v>617</v>
      </c>
      <c r="B144" s="51" t="s">
        <v>618</v>
      </c>
      <c r="C144" s="51"/>
      <c r="D144" s="51"/>
      <c r="E144" s="51" t="s">
        <v>539</v>
      </c>
      <c r="F144" s="51"/>
      <c r="G144" s="51"/>
      <c r="H144" s="51"/>
      <c r="I144" s="51"/>
      <c r="J144" s="51"/>
      <c r="K144" s="51"/>
      <c r="L144" s="51"/>
      <c r="M144" s="51"/>
      <c r="N144" s="51"/>
      <c r="O144" s="51"/>
      <c r="P144" s="51"/>
      <c r="R144">
        <v>8</v>
      </c>
    </row>
    <row r="145" spans="1:18" x14ac:dyDescent="0.25">
      <c r="A145" t="s">
        <v>619</v>
      </c>
      <c r="B145" s="51" t="s">
        <v>620</v>
      </c>
      <c r="C145" s="51"/>
      <c r="D145" s="51"/>
      <c r="E145" s="51" t="s">
        <v>539</v>
      </c>
      <c r="F145" s="51"/>
      <c r="G145" s="51"/>
      <c r="H145" s="51"/>
      <c r="I145" s="51"/>
      <c r="J145" s="51"/>
      <c r="K145" s="51"/>
      <c r="L145" s="51"/>
      <c r="M145" s="51"/>
      <c r="N145" s="51"/>
      <c r="O145" s="51"/>
      <c r="P145" s="51"/>
    </row>
    <row r="146" spans="1:18" x14ac:dyDescent="0.25">
      <c r="A146" t="s">
        <v>621</v>
      </c>
      <c r="B146" s="51" t="s">
        <v>622</v>
      </c>
      <c r="C146" s="51"/>
      <c r="D146" s="51"/>
      <c r="E146" s="51" t="s">
        <v>539</v>
      </c>
      <c r="F146" s="51"/>
      <c r="G146" s="51"/>
      <c r="H146" s="51"/>
      <c r="I146" s="51"/>
      <c r="J146" s="51"/>
      <c r="K146" s="51"/>
      <c r="L146" s="51"/>
      <c r="M146" s="51"/>
      <c r="N146" s="51"/>
      <c r="O146" s="51"/>
      <c r="P146" s="51"/>
    </row>
    <row r="147" spans="1:18" x14ac:dyDescent="0.25">
      <c r="A147" t="s">
        <v>623</v>
      </c>
      <c r="B147" s="240" t="s">
        <v>624</v>
      </c>
      <c r="C147" s="62"/>
      <c r="D147" s="62"/>
      <c r="E147" s="208" t="s">
        <v>539</v>
      </c>
      <c r="F147" s="62"/>
      <c r="G147" s="62"/>
      <c r="H147" s="62"/>
      <c r="I147" s="62"/>
      <c r="J147" s="62"/>
      <c r="K147" s="62"/>
      <c r="L147" s="62"/>
      <c r="M147" s="62"/>
      <c r="N147" s="62"/>
      <c r="O147" s="208"/>
      <c r="P147" s="208"/>
    </row>
    <row r="148" spans="1:18" x14ac:dyDescent="0.25">
      <c r="B148" s="240"/>
      <c r="C148" s="62"/>
      <c r="D148" s="62"/>
      <c r="E148" s="208"/>
      <c r="F148" s="62"/>
      <c r="G148" s="62"/>
      <c r="H148" s="62"/>
      <c r="I148" s="62"/>
      <c r="J148" s="62"/>
      <c r="K148" s="62"/>
      <c r="L148" s="62"/>
      <c r="M148" s="62"/>
      <c r="N148" s="62"/>
      <c r="O148" s="208"/>
      <c r="P148" s="208"/>
    </row>
    <row r="149" spans="1:18" x14ac:dyDescent="0.25">
      <c r="B149" s="240"/>
      <c r="C149" s="62"/>
      <c r="D149" s="62"/>
      <c r="E149" s="208"/>
      <c r="F149" s="62"/>
      <c r="G149" s="62"/>
      <c r="H149" s="62"/>
      <c r="I149" s="62"/>
      <c r="J149" s="62"/>
      <c r="K149" s="62"/>
      <c r="L149" s="62"/>
      <c r="M149" s="62"/>
      <c r="N149" s="62"/>
      <c r="O149" s="208"/>
      <c r="P149" s="208"/>
    </row>
    <row r="150" spans="1:18" x14ac:dyDescent="0.25">
      <c r="A150" t="s">
        <v>625</v>
      </c>
      <c r="B150" s="240" t="s">
        <v>626</v>
      </c>
      <c r="C150" s="62"/>
      <c r="D150" s="62"/>
      <c r="E150" s="208" t="s">
        <v>627</v>
      </c>
      <c r="F150" s="62"/>
      <c r="G150" s="62"/>
      <c r="H150" s="62"/>
      <c r="I150" s="62"/>
      <c r="J150" s="62"/>
      <c r="K150" s="62"/>
      <c r="L150" s="62" t="s">
        <v>196</v>
      </c>
      <c r="M150" s="62"/>
      <c r="N150" s="62"/>
      <c r="O150" s="208"/>
      <c r="P150" s="208" t="s">
        <v>196</v>
      </c>
    </row>
    <row r="151" spans="1:18" x14ac:dyDescent="0.25">
      <c r="B151" s="240"/>
      <c r="C151" s="62"/>
      <c r="D151" s="62"/>
      <c r="E151" s="208"/>
      <c r="F151" s="62"/>
      <c r="G151" s="62"/>
      <c r="H151" s="62"/>
      <c r="I151" s="62"/>
      <c r="J151" s="62"/>
      <c r="K151" s="62"/>
      <c r="L151" s="62"/>
      <c r="M151" s="62"/>
      <c r="N151" s="62"/>
      <c r="O151" s="208"/>
      <c r="P151" s="208"/>
    </row>
    <row r="152" spans="1:18" x14ac:dyDescent="0.25">
      <c r="A152" t="s">
        <v>628</v>
      </c>
      <c r="B152" s="208" t="s">
        <v>629</v>
      </c>
      <c r="C152" s="62"/>
      <c r="D152" s="62"/>
      <c r="E152" s="208" t="s">
        <v>577</v>
      </c>
      <c r="F152" s="62"/>
      <c r="G152" s="62"/>
      <c r="H152" s="62"/>
      <c r="I152" s="62"/>
      <c r="J152" s="62"/>
      <c r="K152" s="62"/>
      <c r="L152" s="62"/>
      <c r="M152" s="62"/>
      <c r="N152" s="62"/>
      <c r="O152" s="208" t="s">
        <v>196</v>
      </c>
      <c r="P152" s="208" t="s">
        <v>196</v>
      </c>
    </row>
    <row r="153" spans="1:18" x14ac:dyDescent="0.25">
      <c r="A153" t="s">
        <v>630</v>
      </c>
      <c r="B153" s="208" t="s">
        <v>631</v>
      </c>
      <c r="C153" s="62"/>
      <c r="D153" s="62"/>
      <c r="E153" s="208" t="s">
        <v>577</v>
      </c>
      <c r="F153" s="62"/>
      <c r="G153" s="62"/>
      <c r="H153" s="62"/>
      <c r="I153" s="62"/>
      <c r="J153" s="62"/>
      <c r="K153" s="62"/>
      <c r="L153" s="62"/>
      <c r="M153" s="62"/>
      <c r="N153" s="62"/>
      <c r="O153" s="208" t="s">
        <v>196</v>
      </c>
      <c r="P153" s="208" t="s">
        <v>196</v>
      </c>
    </row>
    <row r="154" spans="1:18" x14ac:dyDescent="0.25">
      <c r="A154" t="s">
        <v>632</v>
      </c>
      <c r="B154" s="51" t="s">
        <v>633</v>
      </c>
      <c r="C154" s="51"/>
      <c r="D154" s="51"/>
      <c r="E154" s="51" t="s">
        <v>634</v>
      </c>
      <c r="F154" s="51"/>
      <c r="G154" s="51"/>
      <c r="H154" s="51"/>
      <c r="I154" s="51"/>
      <c r="J154" s="51"/>
      <c r="K154" s="51"/>
      <c r="L154" s="51"/>
      <c r="M154" s="51"/>
      <c r="N154" s="51"/>
      <c r="O154" s="51"/>
      <c r="P154" s="51"/>
    </row>
    <row r="155" spans="1:18" x14ac:dyDescent="0.25">
      <c r="A155" t="s">
        <v>635</v>
      </c>
      <c r="B155" s="51" t="s">
        <v>636</v>
      </c>
      <c r="C155" s="51"/>
      <c r="D155" s="51"/>
      <c r="E155" s="51" t="s">
        <v>634</v>
      </c>
      <c r="F155" s="51"/>
      <c r="G155" s="51"/>
      <c r="H155" s="51"/>
      <c r="I155" s="51"/>
      <c r="J155" s="51"/>
      <c r="K155" s="51" t="s">
        <v>196</v>
      </c>
      <c r="L155" s="51"/>
      <c r="M155" s="51"/>
      <c r="N155" s="51"/>
      <c r="O155" s="51"/>
      <c r="P155" s="51"/>
    </row>
    <row r="156" spans="1:18" x14ac:dyDescent="0.25">
      <c r="A156" t="s">
        <v>637</v>
      </c>
      <c r="B156" s="51" t="s">
        <v>638</v>
      </c>
      <c r="C156" s="51"/>
      <c r="D156" s="51"/>
      <c r="E156" s="51" t="s">
        <v>634</v>
      </c>
      <c r="F156" s="51"/>
      <c r="G156" s="51"/>
      <c r="H156" s="51"/>
      <c r="I156" s="51"/>
      <c r="J156" s="51"/>
      <c r="K156" s="51"/>
      <c r="L156" s="51"/>
      <c r="M156" s="51"/>
      <c r="N156" s="51"/>
      <c r="O156" s="51"/>
      <c r="P156" s="51"/>
    </row>
    <row r="157" spans="1:18" x14ac:dyDescent="0.25">
      <c r="A157" t="s">
        <v>639</v>
      </c>
      <c r="B157" s="51" t="s">
        <v>640</v>
      </c>
      <c r="C157" s="51"/>
      <c r="D157" s="51"/>
      <c r="E157" s="51" t="s">
        <v>634</v>
      </c>
      <c r="F157" s="51"/>
      <c r="G157" s="51"/>
      <c r="H157" s="51"/>
      <c r="I157" s="51"/>
      <c r="J157" s="51"/>
      <c r="K157" s="51"/>
      <c r="L157" s="51"/>
      <c r="M157" s="51"/>
      <c r="N157" s="51"/>
      <c r="O157" s="51"/>
      <c r="P157" s="51"/>
    </row>
    <row r="158" spans="1:18" x14ac:dyDescent="0.25">
      <c r="A158" t="s">
        <v>641</v>
      </c>
      <c r="B158" s="51" t="s">
        <v>642</v>
      </c>
      <c r="C158" s="51"/>
      <c r="D158" s="51"/>
      <c r="E158" s="51" t="s">
        <v>634</v>
      </c>
      <c r="F158" s="51"/>
      <c r="G158" s="51"/>
      <c r="H158" s="51"/>
      <c r="I158" s="51"/>
      <c r="J158" s="51"/>
      <c r="K158" s="51"/>
      <c r="L158" s="51"/>
      <c r="M158" s="51"/>
      <c r="N158" s="51"/>
      <c r="O158" s="51"/>
      <c r="P158" s="51" t="s">
        <v>196</v>
      </c>
    </row>
    <row r="159" spans="1:18" x14ac:dyDescent="0.25">
      <c r="A159" t="s">
        <v>643</v>
      </c>
      <c r="B159" s="51" t="s">
        <v>644</v>
      </c>
      <c r="C159" s="51"/>
      <c r="D159" s="51"/>
      <c r="E159" s="51" t="s">
        <v>634</v>
      </c>
      <c r="F159" s="51"/>
      <c r="G159" s="51"/>
      <c r="H159" s="51"/>
      <c r="I159" s="51"/>
      <c r="J159" s="51" t="s">
        <v>196</v>
      </c>
      <c r="K159" s="51" t="s">
        <v>196</v>
      </c>
      <c r="L159" s="51" t="s">
        <v>196</v>
      </c>
      <c r="M159" s="51" t="s">
        <v>196</v>
      </c>
      <c r="N159" s="51" t="s">
        <v>196</v>
      </c>
      <c r="O159" s="51"/>
      <c r="P159" s="51" t="s">
        <v>196</v>
      </c>
      <c r="R159">
        <v>16</v>
      </c>
    </row>
    <row r="160" spans="1:18" s="13" customFormat="1" ht="105" x14ac:dyDescent="0.25">
      <c r="A160" s="13" t="s">
        <v>645</v>
      </c>
      <c r="B160" s="246" t="s">
        <v>646</v>
      </c>
      <c r="C160" s="62"/>
      <c r="D160" s="62"/>
      <c r="E160" s="62" t="s">
        <v>634</v>
      </c>
      <c r="F160" s="62"/>
      <c r="G160" s="62"/>
      <c r="H160" s="62"/>
      <c r="I160" s="62"/>
      <c r="J160" s="62" t="s">
        <v>196</v>
      </c>
      <c r="K160" s="62"/>
      <c r="L160" s="62" t="s">
        <v>196</v>
      </c>
      <c r="M160" s="62"/>
      <c r="N160" s="62"/>
      <c r="O160" s="62"/>
      <c r="P160" s="62" t="s">
        <v>196</v>
      </c>
      <c r="R160" s="13">
        <v>17</v>
      </c>
    </row>
    <row r="161" spans="1:18" x14ac:dyDescent="0.25">
      <c r="A161" t="s">
        <v>647</v>
      </c>
      <c r="B161" s="51" t="s">
        <v>648</v>
      </c>
      <c r="C161" s="51"/>
      <c r="D161" s="51"/>
      <c r="E161" s="51" t="s">
        <v>634</v>
      </c>
      <c r="F161" s="51"/>
      <c r="G161" s="51"/>
      <c r="H161" s="51"/>
      <c r="I161" s="51"/>
      <c r="J161" s="51" t="s">
        <v>196</v>
      </c>
      <c r="K161" s="51"/>
      <c r="L161" s="51" t="s">
        <v>196</v>
      </c>
      <c r="M161" s="51"/>
      <c r="N161" s="51" t="s">
        <v>196</v>
      </c>
      <c r="O161" s="51"/>
      <c r="P161" s="51"/>
      <c r="R161">
        <v>6</v>
      </c>
    </row>
    <row r="162" spans="1:18" x14ac:dyDescent="0.25">
      <c r="A162" t="s">
        <v>649</v>
      </c>
      <c r="B162" s="51" t="s">
        <v>650</v>
      </c>
      <c r="C162" s="51"/>
      <c r="D162" s="51"/>
      <c r="E162" s="51" t="s">
        <v>634</v>
      </c>
      <c r="F162" s="51"/>
      <c r="G162" s="239"/>
      <c r="H162" s="51"/>
      <c r="I162" s="51"/>
      <c r="J162" s="51" t="s">
        <v>196</v>
      </c>
      <c r="K162" s="51" t="s">
        <v>196</v>
      </c>
      <c r="L162" s="51" t="s">
        <v>196</v>
      </c>
      <c r="M162" s="51" t="s">
        <v>196</v>
      </c>
      <c r="N162" s="51" t="s">
        <v>196</v>
      </c>
      <c r="O162" s="51" t="s">
        <v>196</v>
      </c>
      <c r="P162" s="51"/>
      <c r="R162">
        <v>7</v>
      </c>
    </row>
    <row r="163" spans="1:18" x14ac:dyDescent="0.25">
      <c r="A163" t="s">
        <v>651</v>
      </c>
      <c r="B163" s="241" t="s">
        <v>652</v>
      </c>
      <c r="C163" s="62"/>
      <c r="D163" s="62"/>
      <c r="E163" s="241" t="s">
        <v>653</v>
      </c>
      <c r="F163" s="62"/>
      <c r="G163" s="62"/>
      <c r="H163" s="62"/>
      <c r="I163" s="62"/>
      <c r="J163" s="62"/>
      <c r="K163" s="62"/>
      <c r="L163" s="62"/>
      <c r="M163" s="62"/>
      <c r="N163" s="62"/>
      <c r="O163" s="241" t="s">
        <v>196</v>
      </c>
      <c r="P163" s="241"/>
    </row>
    <row r="164" spans="1:18" x14ac:dyDescent="0.25">
      <c r="A164" t="s">
        <v>654</v>
      </c>
      <c r="B164" s="242" t="s">
        <v>655</v>
      </c>
      <c r="C164" s="62"/>
      <c r="D164" s="62"/>
      <c r="E164" s="62"/>
      <c r="F164" s="62"/>
      <c r="G164" s="239"/>
      <c r="H164" s="62"/>
      <c r="I164" s="62"/>
      <c r="J164" s="62" t="s">
        <v>196</v>
      </c>
      <c r="K164" s="62" t="s">
        <v>196</v>
      </c>
      <c r="L164" s="62" t="s">
        <v>196</v>
      </c>
      <c r="M164" s="62"/>
      <c r="N164" s="62"/>
      <c r="O164" s="62"/>
      <c r="P164" s="62"/>
    </row>
    <row r="165" spans="1:18" x14ac:dyDescent="0.25">
      <c r="A165" t="s">
        <v>656</v>
      </c>
      <c r="B165" s="242" t="s">
        <v>657</v>
      </c>
      <c r="C165" s="62"/>
      <c r="D165" s="62"/>
      <c r="E165" s="62"/>
      <c r="F165" s="62"/>
      <c r="G165" s="62"/>
      <c r="H165" s="62"/>
      <c r="I165" s="62"/>
      <c r="J165" s="62" t="s">
        <v>196</v>
      </c>
      <c r="K165" s="62" t="s">
        <v>196</v>
      </c>
      <c r="L165" s="62" t="s">
        <v>196</v>
      </c>
      <c r="M165" s="62"/>
      <c r="N165" s="62"/>
      <c r="O165" s="62"/>
      <c r="P165" s="62"/>
    </row>
    <row r="166" spans="1:18" x14ac:dyDescent="0.25">
      <c r="A166" t="s">
        <v>658</v>
      </c>
      <c r="B166" s="242" t="s">
        <v>659</v>
      </c>
      <c r="C166" s="62"/>
      <c r="D166" s="62"/>
      <c r="E166" s="62"/>
      <c r="F166" s="62"/>
      <c r="G166" s="62"/>
      <c r="H166" s="62"/>
      <c r="I166" s="62"/>
      <c r="J166" s="62" t="s">
        <v>196</v>
      </c>
      <c r="K166" s="62" t="s">
        <v>196</v>
      </c>
      <c r="L166" s="62" t="s">
        <v>196</v>
      </c>
      <c r="M166" s="62"/>
      <c r="N166" s="62"/>
      <c r="O166" s="62"/>
      <c r="P166" s="62"/>
    </row>
    <row r="167" spans="1:18" x14ac:dyDescent="0.25">
      <c r="A167" t="s">
        <v>660</v>
      </c>
      <c r="B167" s="242" t="s">
        <v>661</v>
      </c>
      <c r="C167" s="62"/>
      <c r="D167" s="62"/>
      <c r="E167" s="62"/>
      <c r="F167" s="62"/>
      <c r="G167" s="239"/>
      <c r="H167" s="62"/>
      <c r="I167" s="62"/>
      <c r="J167" s="62" t="s">
        <v>196</v>
      </c>
      <c r="K167" s="62" t="s">
        <v>196</v>
      </c>
      <c r="L167" s="62" t="s">
        <v>196</v>
      </c>
      <c r="M167" s="62" t="s">
        <v>196</v>
      </c>
      <c r="N167" s="62" t="s">
        <v>196</v>
      </c>
      <c r="O167" s="62"/>
      <c r="P167" s="62" t="s">
        <v>196</v>
      </c>
    </row>
    <row r="168" spans="1:18" x14ac:dyDescent="0.25">
      <c r="A168" t="s">
        <v>662</v>
      </c>
      <c r="B168" s="242" t="s">
        <v>663</v>
      </c>
      <c r="C168" s="62"/>
      <c r="D168" s="62"/>
      <c r="E168" s="62"/>
      <c r="F168" s="62"/>
      <c r="G168" s="62"/>
      <c r="H168" s="62"/>
      <c r="I168" s="62"/>
      <c r="J168" s="62"/>
      <c r="K168" s="62"/>
      <c r="L168" s="62"/>
      <c r="M168" s="62"/>
      <c r="N168" s="62"/>
      <c r="O168" s="62"/>
      <c r="P168" s="62"/>
    </row>
    <row r="169" spans="1:18" x14ac:dyDescent="0.25">
      <c r="A169" t="s">
        <v>664</v>
      </c>
      <c r="B169" s="242" t="s">
        <v>665</v>
      </c>
      <c r="C169" s="62"/>
      <c r="D169" s="62"/>
      <c r="E169" s="62"/>
      <c r="F169" s="62"/>
      <c r="G169" s="62"/>
      <c r="H169" s="62"/>
      <c r="I169" s="62"/>
      <c r="J169" s="62" t="s">
        <v>196</v>
      </c>
      <c r="K169" s="62" t="s">
        <v>196</v>
      </c>
      <c r="L169" s="62" t="s">
        <v>196</v>
      </c>
      <c r="M169" s="62"/>
      <c r="N169" s="62"/>
      <c r="O169" s="62"/>
      <c r="P169" s="62"/>
    </row>
    <row r="170" spans="1:18" x14ac:dyDescent="0.25">
      <c r="B170" s="51" t="s">
        <v>189</v>
      </c>
      <c r="C170" s="51"/>
      <c r="D170" s="51"/>
      <c r="E170" s="51"/>
      <c r="F170" s="51"/>
      <c r="G170" s="51"/>
      <c r="H170" s="51"/>
      <c r="I170" s="51"/>
      <c r="J170" s="51"/>
      <c r="K170" s="51"/>
      <c r="L170" s="51"/>
      <c r="M170" s="51"/>
      <c r="N170" s="51"/>
      <c r="O170" s="51"/>
      <c r="P170" s="51"/>
    </row>
    <row r="171" spans="1:18" x14ac:dyDescent="0.25">
      <c r="B171" s="51" t="s">
        <v>189</v>
      </c>
      <c r="C171" s="51"/>
      <c r="D171" s="51"/>
      <c r="E171" s="51"/>
      <c r="F171" s="51"/>
      <c r="G171" s="51"/>
      <c r="H171" s="51"/>
      <c r="I171" s="51"/>
      <c r="J171" s="51"/>
      <c r="K171" s="51"/>
      <c r="L171" s="51"/>
      <c r="M171" s="51"/>
      <c r="N171" s="51"/>
      <c r="O171" s="51"/>
      <c r="P171" s="51"/>
    </row>
    <row r="172" spans="1:18" x14ac:dyDescent="0.25">
      <c r="B172" s="51" t="s">
        <v>189</v>
      </c>
      <c r="C172" s="51"/>
      <c r="D172" s="51"/>
      <c r="E172" s="51"/>
      <c r="F172" s="51"/>
      <c r="G172" s="51"/>
      <c r="H172" s="51"/>
      <c r="I172" s="51"/>
      <c r="J172" s="51"/>
      <c r="K172" s="51"/>
      <c r="L172" s="51"/>
      <c r="M172" s="51"/>
      <c r="N172" s="51"/>
      <c r="O172" s="51"/>
      <c r="P172" s="51"/>
    </row>
    <row r="173" spans="1:18" x14ac:dyDescent="0.25">
      <c r="B173" s="51" t="s">
        <v>189</v>
      </c>
      <c r="C173" s="51"/>
      <c r="D173" s="51"/>
      <c r="E173" s="51"/>
      <c r="F173" s="51"/>
      <c r="G173" s="51"/>
      <c r="H173" s="51"/>
      <c r="I173" s="51"/>
      <c r="J173" s="51"/>
      <c r="K173" s="51"/>
      <c r="L173" s="51"/>
      <c r="M173" s="51"/>
      <c r="N173" s="51"/>
      <c r="O173" s="51"/>
      <c r="P173" s="51"/>
    </row>
    <row r="174" spans="1:18" x14ac:dyDescent="0.25">
      <c r="R174">
        <v>9</v>
      </c>
    </row>
    <row r="175" spans="1:18" x14ac:dyDescent="0.25">
      <c r="Q175" t="s">
        <v>205</v>
      </c>
      <c r="R175">
        <f>SUM(R81:R174)</f>
        <v>182</v>
      </c>
    </row>
    <row r="176" spans="1:18" x14ac:dyDescent="0.25">
      <c r="B176" s="11" t="s">
        <v>666</v>
      </c>
      <c r="Q176" t="str">
        <f>Q75</f>
        <v>total/kg transformé</v>
      </c>
      <c r="R176" t="e">
        <f>R175/$C$25</f>
        <v>#DIV/0!</v>
      </c>
    </row>
    <row r="178" spans="1:17" ht="17.25" customHeight="1" x14ac:dyDescent="0.25"/>
    <row r="180" spans="1:17" ht="45" x14ac:dyDescent="0.25">
      <c r="A180" s="247" t="s">
        <v>667</v>
      </c>
      <c r="B180" s="67" t="s">
        <v>505</v>
      </c>
      <c r="C180" s="63" t="s">
        <v>506</v>
      </c>
      <c r="D180" s="63" t="s">
        <v>668</v>
      </c>
      <c r="E180" s="63" t="s">
        <v>669</v>
      </c>
      <c r="F180" s="66"/>
      <c r="G180" s="66"/>
      <c r="H180" s="66"/>
      <c r="I180" s="73"/>
      <c r="J180" s="76" t="s">
        <v>513</v>
      </c>
      <c r="K180" s="76"/>
      <c r="L180" s="76"/>
      <c r="M180" s="76"/>
      <c r="N180" s="76"/>
      <c r="O180" s="76"/>
      <c r="P180" s="76"/>
      <c r="Q180" s="76"/>
    </row>
    <row r="181" spans="1:17" x14ac:dyDescent="0.25">
      <c r="A181" s="51" t="s">
        <v>522</v>
      </c>
      <c r="B181" s="62" t="s">
        <v>670</v>
      </c>
      <c r="C181" s="62"/>
      <c r="D181" s="62"/>
      <c r="E181" s="62"/>
      <c r="F181" s="62"/>
      <c r="G181" s="62"/>
      <c r="H181" s="62"/>
      <c r="J181">
        <v>7</v>
      </c>
    </row>
    <row r="182" spans="1:17" x14ac:dyDescent="0.25">
      <c r="A182" s="51" t="s">
        <v>524</v>
      </c>
      <c r="B182" s="62" t="s">
        <v>671</v>
      </c>
      <c r="C182" s="62"/>
      <c r="D182" s="62"/>
      <c r="E182" s="62"/>
      <c r="F182" s="62"/>
      <c r="G182" s="62"/>
      <c r="H182" s="62"/>
      <c r="J182">
        <v>8</v>
      </c>
    </row>
    <row r="183" spans="1:17" x14ac:dyDescent="0.25">
      <c r="A183" s="51" t="s">
        <v>526</v>
      </c>
      <c r="B183" s="62" t="s">
        <v>672</v>
      </c>
      <c r="C183" s="62"/>
      <c r="D183" s="62"/>
      <c r="E183" s="62"/>
      <c r="F183" s="62"/>
      <c r="G183" s="62"/>
      <c r="H183" s="62"/>
      <c r="J183">
        <v>9</v>
      </c>
    </row>
    <row r="184" spans="1:17" x14ac:dyDescent="0.25">
      <c r="A184" s="51" t="s">
        <v>528</v>
      </c>
      <c r="B184" s="62" t="s">
        <v>673</v>
      </c>
      <c r="C184" s="62"/>
      <c r="D184" s="62"/>
      <c r="E184" s="62"/>
      <c r="F184" s="62"/>
      <c r="G184" s="62"/>
      <c r="H184" s="62"/>
      <c r="J184">
        <v>10</v>
      </c>
    </row>
    <row r="185" spans="1:17" x14ac:dyDescent="0.25">
      <c r="A185" s="51" t="s">
        <v>530</v>
      </c>
      <c r="B185" s="62" t="s">
        <v>674</v>
      </c>
      <c r="C185" s="62"/>
      <c r="D185" s="62"/>
      <c r="E185" s="62"/>
      <c r="F185" s="62"/>
      <c r="G185" s="62"/>
      <c r="H185" s="62"/>
      <c r="J185">
        <v>11</v>
      </c>
    </row>
    <row r="186" spans="1:17" x14ac:dyDescent="0.25">
      <c r="A186" s="51" t="s">
        <v>532</v>
      </c>
      <c r="B186" s="62" t="s">
        <v>675</v>
      </c>
      <c r="C186" s="62"/>
      <c r="D186" s="62"/>
      <c r="E186" s="62"/>
      <c r="F186" s="62"/>
      <c r="G186" s="62"/>
      <c r="H186" s="62"/>
    </row>
    <row r="187" spans="1:17" x14ac:dyDescent="0.25">
      <c r="A187" s="51" t="s">
        <v>534</v>
      </c>
      <c r="B187" s="62" t="s">
        <v>676</v>
      </c>
      <c r="C187" s="62"/>
      <c r="D187" s="62"/>
      <c r="E187" s="62"/>
      <c r="F187" s="62"/>
      <c r="G187" s="62"/>
      <c r="H187" s="62"/>
    </row>
    <row r="188" spans="1:17" x14ac:dyDescent="0.25">
      <c r="A188" s="51" t="s">
        <v>537</v>
      </c>
      <c r="B188" s="62" t="s">
        <v>677</v>
      </c>
      <c r="C188" s="62"/>
      <c r="D188" s="62"/>
      <c r="E188" s="62"/>
      <c r="F188" s="62"/>
      <c r="G188" s="62"/>
      <c r="H188" s="62"/>
      <c r="J188">
        <v>12</v>
      </c>
    </row>
    <row r="189" spans="1:17" x14ac:dyDescent="0.25">
      <c r="A189" s="51" t="s">
        <v>544</v>
      </c>
      <c r="B189" s="62" t="s">
        <v>678</v>
      </c>
      <c r="C189" s="62"/>
      <c r="D189" s="62"/>
      <c r="E189" s="62"/>
      <c r="F189" s="62"/>
      <c r="G189" s="62"/>
      <c r="H189" s="62"/>
      <c r="J189">
        <v>7</v>
      </c>
    </row>
    <row r="190" spans="1:17" x14ac:dyDescent="0.25">
      <c r="A190" s="51" t="s">
        <v>546</v>
      </c>
      <c r="B190" s="62" t="s">
        <v>679</v>
      </c>
      <c r="C190" s="62"/>
      <c r="D190" s="62"/>
      <c r="E190" s="62"/>
      <c r="F190" s="62"/>
      <c r="G190" s="62"/>
      <c r="H190" s="62"/>
      <c r="J190">
        <v>8</v>
      </c>
    </row>
    <row r="191" spans="1:17" x14ac:dyDescent="0.25">
      <c r="A191" s="51" t="s">
        <v>554</v>
      </c>
      <c r="B191" s="248" t="s">
        <v>680</v>
      </c>
      <c r="C191" s="62"/>
      <c r="D191" s="62"/>
      <c r="E191" s="62"/>
      <c r="F191" s="62"/>
      <c r="G191" s="62"/>
      <c r="H191" s="62"/>
      <c r="J191">
        <v>12</v>
      </c>
    </row>
    <row r="192" spans="1:17" x14ac:dyDescent="0.25">
      <c r="A192" s="51" t="s">
        <v>556</v>
      </c>
      <c r="B192" s="248" t="s">
        <v>681</v>
      </c>
      <c r="C192" s="62"/>
      <c r="D192" s="62"/>
      <c r="E192" s="62"/>
      <c r="F192" s="62"/>
      <c r="G192" s="62"/>
      <c r="H192" s="62"/>
      <c r="J192">
        <v>5</v>
      </c>
    </row>
    <row r="193" spans="1:17" x14ac:dyDescent="0.25">
      <c r="A193" s="51" t="s">
        <v>559</v>
      </c>
      <c r="B193" s="248" t="s">
        <v>682</v>
      </c>
      <c r="C193" s="62"/>
      <c r="D193" s="62"/>
      <c r="E193" s="62"/>
      <c r="F193" s="62"/>
      <c r="G193" s="62"/>
      <c r="H193" s="62"/>
      <c r="J193">
        <v>6</v>
      </c>
    </row>
    <row r="194" spans="1:17" x14ac:dyDescent="0.25">
      <c r="A194" s="51" t="s">
        <v>561</v>
      </c>
      <c r="B194" s="248" t="s">
        <v>683</v>
      </c>
      <c r="C194" s="62"/>
      <c r="D194" s="62"/>
      <c r="E194" s="62"/>
      <c r="F194" s="62"/>
      <c r="G194" s="62"/>
      <c r="H194" s="62"/>
      <c r="J194">
        <v>7</v>
      </c>
    </row>
    <row r="195" spans="1:17" x14ac:dyDescent="0.25">
      <c r="A195" s="51" t="s">
        <v>684</v>
      </c>
      <c r="B195" s="62"/>
      <c r="C195" s="62"/>
      <c r="D195" s="62"/>
      <c r="E195" s="62"/>
      <c r="F195" s="62"/>
      <c r="G195" s="62"/>
      <c r="H195" s="62"/>
      <c r="J195">
        <v>9</v>
      </c>
    </row>
    <row r="196" spans="1:17" x14ac:dyDescent="0.25">
      <c r="A196" s="51" t="s">
        <v>685</v>
      </c>
      <c r="B196" s="62"/>
      <c r="C196" s="62"/>
      <c r="D196" s="62"/>
      <c r="E196" s="62"/>
      <c r="F196" s="62"/>
      <c r="G196" s="62"/>
      <c r="H196" s="62"/>
      <c r="J196">
        <v>10</v>
      </c>
    </row>
    <row r="197" spans="1:17" x14ac:dyDescent="0.25">
      <c r="A197" s="51" t="s">
        <v>686</v>
      </c>
      <c r="B197" s="62"/>
      <c r="C197" s="62"/>
      <c r="D197" s="62"/>
      <c r="E197" s="62"/>
      <c r="F197" s="62"/>
      <c r="G197" s="62"/>
      <c r="H197" s="62"/>
      <c r="J197">
        <v>11</v>
      </c>
    </row>
    <row r="198" spans="1:17" x14ac:dyDescent="0.25">
      <c r="A198" s="51" t="s">
        <v>563</v>
      </c>
      <c r="B198" s="62"/>
      <c r="C198" s="62"/>
      <c r="D198" s="62"/>
      <c r="E198" s="62"/>
      <c r="F198" s="62"/>
      <c r="G198" s="62"/>
      <c r="H198" s="62"/>
      <c r="J198">
        <v>12</v>
      </c>
    </row>
    <row r="199" spans="1:17" x14ac:dyDescent="0.25">
      <c r="A199" s="51" t="s">
        <v>565</v>
      </c>
      <c r="B199" s="62"/>
      <c r="C199" s="62"/>
      <c r="D199" s="62"/>
      <c r="E199" s="62"/>
      <c r="F199" s="62"/>
      <c r="G199" s="62"/>
      <c r="H199" s="62"/>
      <c r="J199">
        <v>10</v>
      </c>
    </row>
    <row r="200" spans="1:17" x14ac:dyDescent="0.25">
      <c r="A200" s="51" t="s">
        <v>567</v>
      </c>
      <c r="B200" s="62"/>
      <c r="C200" s="62"/>
      <c r="D200" s="62"/>
      <c r="E200" s="62"/>
      <c r="F200" s="62"/>
      <c r="G200" s="62"/>
      <c r="H200" s="62"/>
      <c r="J200">
        <v>11</v>
      </c>
    </row>
    <row r="201" spans="1:17" x14ac:dyDescent="0.25">
      <c r="J201">
        <v>12</v>
      </c>
    </row>
    <row r="202" spans="1:17" x14ac:dyDescent="0.25">
      <c r="I202" t="s">
        <v>205</v>
      </c>
      <c r="J202">
        <f>SUM(J181:J201)</f>
        <v>177</v>
      </c>
    </row>
    <row r="203" spans="1:17" x14ac:dyDescent="0.25">
      <c r="B203" s="11" t="s">
        <v>687</v>
      </c>
      <c r="I203" t="str">
        <f>Q175</f>
        <v>total</v>
      </c>
      <c r="J203" s="69" t="e">
        <f>J202/$C$25</f>
        <v>#DIV/0!</v>
      </c>
      <c r="K203" s="69"/>
      <c r="L203" s="69"/>
      <c r="M203" s="69"/>
      <c r="N203" s="69"/>
      <c r="O203" s="69"/>
      <c r="P203" s="69"/>
      <c r="Q203" s="69"/>
    </row>
    <row r="207" spans="1:17" x14ac:dyDescent="0.25">
      <c r="A207" s="14" t="s">
        <v>688</v>
      </c>
    </row>
  </sheetData>
  <dataValidations count="1">
    <dataValidation type="list" allowBlank="1" showInputMessage="1" showErrorMessage="1" sqref="B145:B146 B140:B143" xr:uid="{00000000-0002-0000-0900-000000000000}">
      <formula1>$A$180:$A$181</formula1>
    </dataValidation>
  </dataValidations>
  <pageMargins left="0.7" right="0.7" top="0.75" bottom="0.75" header="0.3" footer="0.3"/>
  <pageSetup paperSize="8" scale="21" fitToHeight="0"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C207"/>
  <sheetViews>
    <sheetView topLeftCell="A28" zoomScaleNormal="100" workbookViewId="0">
      <selection activeCell="A35" sqref="A35:A42"/>
    </sheetView>
  </sheetViews>
  <sheetFormatPr baseColWidth="10" defaultColWidth="11.42578125" defaultRowHeight="15" x14ac:dyDescent="0.25"/>
  <cols>
    <col min="1" max="1" width="19" customWidth="1"/>
    <col min="2" max="2" width="36.7109375" customWidth="1"/>
    <col min="3" max="3" width="28.7109375" customWidth="1"/>
    <col min="4" max="4" width="22" customWidth="1"/>
    <col min="5" max="5" width="29.28515625" customWidth="1"/>
    <col min="8" max="8" width="34.7109375" customWidth="1"/>
    <col min="10" max="13" width="15.42578125" hidden="1" customWidth="1"/>
    <col min="14" max="14" width="15.42578125" customWidth="1"/>
    <col min="15" max="16" width="15.42578125" hidden="1" customWidth="1"/>
    <col min="17" max="17" width="15.42578125" customWidth="1"/>
    <col min="18" max="18" width="15.7109375" customWidth="1"/>
    <col min="20" max="21" width="16.28515625" customWidth="1"/>
  </cols>
  <sheetData>
    <row r="1" spans="1:29" ht="25.9" customHeight="1" x14ac:dyDescent="0.25">
      <c r="A1" s="249" t="s">
        <v>419</v>
      </c>
      <c r="B1" s="249"/>
      <c r="C1" s="249"/>
      <c r="D1" s="249"/>
      <c r="E1" s="249"/>
      <c r="F1" s="249"/>
      <c r="G1" s="249"/>
      <c r="H1" s="249"/>
      <c r="I1" s="249"/>
      <c r="J1" s="249"/>
      <c r="K1" s="249"/>
      <c r="L1" s="249"/>
      <c r="M1" s="249"/>
      <c r="N1" s="249"/>
      <c r="O1" s="249"/>
      <c r="P1" s="249"/>
      <c r="Q1" s="249"/>
      <c r="R1" s="249"/>
      <c r="S1" s="249"/>
      <c r="T1" s="249"/>
      <c r="U1" s="249"/>
      <c r="V1" s="249"/>
      <c r="W1" s="249"/>
      <c r="X1" s="249"/>
    </row>
    <row r="2" spans="1:29" x14ac:dyDescent="0.25">
      <c r="C2" t="s">
        <v>420</v>
      </c>
    </row>
    <row r="4" spans="1:29" s="1" customFormat="1" ht="16.5" thickBot="1" x14ac:dyDescent="0.25">
      <c r="B4" s="3" t="s">
        <v>421</v>
      </c>
      <c r="C4" s="68" t="s">
        <v>422</v>
      </c>
      <c r="D4" s="68"/>
      <c r="E4" s="4"/>
      <c r="F4" s="4"/>
      <c r="G4" s="4"/>
      <c r="H4" s="4"/>
      <c r="I4" s="4"/>
      <c r="J4" s="4"/>
      <c r="K4" s="4"/>
      <c r="L4" s="4"/>
      <c r="M4" s="4"/>
      <c r="N4" s="4"/>
      <c r="O4" s="4"/>
      <c r="P4" s="4"/>
      <c r="Q4" s="4"/>
      <c r="R4" s="4"/>
      <c r="S4" s="4"/>
      <c r="T4" s="4"/>
      <c r="U4" s="4"/>
      <c r="V4" s="4"/>
      <c r="W4" s="5"/>
      <c r="X4" s="5"/>
      <c r="Y4" s="5"/>
      <c r="Z4" s="6"/>
      <c r="AA4" s="6"/>
      <c r="AB4" s="6"/>
      <c r="AC4" s="6"/>
    </row>
    <row r="5" spans="1:29" x14ac:dyDescent="0.25">
      <c r="J5" s="77"/>
      <c r="K5" s="78"/>
      <c r="L5" s="78"/>
      <c r="M5" s="78"/>
      <c r="N5" s="78"/>
      <c r="O5" s="78"/>
      <c r="P5" s="78"/>
      <c r="Q5" s="78"/>
      <c r="R5" s="78" t="s">
        <v>423</v>
      </c>
      <c r="S5" s="78"/>
      <c r="T5" s="78"/>
      <c r="U5" s="78"/>
      <c r="V5" s="79"/>
    </row>
    <row r="6" spans="1:29" ht="4.1500000000000004" customHeight="1" x14ac:dyDescent="0.25">
      <c r="J6" s="80"/>
      <c r="V6" s="81"/>
    </row>
    <row r="7" spans="1:29" ht="72.599999999999994" customHeight="1" x14ac:dyDescent="0.25">
      <c r="C7" s="11" t="s">
        <v>424</v>
      </c>
      <c r="J7" s="80"/>
      <c r="R7" s="234" t="s">
        <v>426</v>
      </c>
      <c r="S7" s="11" t="s">
        <v>427</v>
      </c>
      <c r="T7" s="234" t="s">
        <v>428</v>
      </c>
      <c r="U7" s="75" t="s">
        <v>429</v>
      </c>
      <c r="V7" s="86" t="s">
        <v>430</v>
      </c>
    </row>
    <row r="8" spans="1:29" x14ac:dyDescent="0.25">
      <c r="D8" s="11" t="s">
        <v>431</v>
      </c>
      <c r="J8" s="85" t="s">
        <v>195</v>
      </c>
      <c r="K8" s="11"/>
      <c r="L8" s="11"/>
      <c r="M8" s="11"/>
      <c r="N8" s="11"/>
      <c r="O8" s="11"/>
      <c r="P8" s="11"/>
      <c r="Q8" s="11"/>
      <c r="R8" s="14" t="s">
        <v>196</v>
      </c>
      <c r="S8" t="s">
        <v>196</v>
      </c>
      <c r="T8" s="14"/>
      <c r="V8" s="81"/>
    </row>
    <row r="9" spans="1:29" x14ac:dyDescent="0.25">
      <c r="C9" s="14" t="s">
        <v>433</v>
      </c>
      <c r="D9" s="244">
        <f>S73</f>
        <v>0</v>
      </c>
      <c r="E9" t="s">
        <v>434</v>
      </c>
      <c r="J9" s="85" t="s">
        <v>435</v>
      </c>
      <c r="K9" s="11"/>
      <c r="L9" s="11"/>
      <c r="M9" s="11"/>
      <c r="N9" s="11"/>
      <c r="O9" s="11"/>
      <c r="P9" s="11"/>
      <c r="Q9" s="11"/>
      <c r="R9" s="14" t="s">
        <v>196</v>
      </c>
      <c r="S9" t="s">
        <v>196</v>
      </c>
      <c r="T9" s="14"/>
      <c r="V9" s="81"/>
    </row>
    <row r="10" spans="1:29" x14ac:dyDescent="0.25">
      <c r="C10" t="s">
        <v>436</v>
      </c>
      <c r="D10" s="244">
        <f>S74</f>
        <v>0</v>
      </c>
      <c r="J10" s="85" t="s">
        <v>437</v>
      </c>
      <c r="K10" s="11"/>
      <c r="L10" s="11"/>
      <c r="M10" s="11"/>
      <c r="N10" s="11"/>
      <c r="O10" s="11"/>
      <c r="P10" s="11"/>
      <c r="Q10" s="11"/>
      <c r="R10" s="14"/>
      <c r="T10" s="14" t="s">
        <v>196</v>
      </c>
      <c r="U10" t="s">
        <v>196</v>
      </c>
      <c r="V10" s="81" t="s">
        <v>196</v>
      </c>
    </row>
    <row r="11" spans="1:29" x14ac:dyDescent="0.25">
      <c r="C11" t="s">
        <v>438</v>
      </c>
      <c r="D11" s="244">
        <f>R202</f>
        <v>0</v>
      </c>
      <c r="J11" s="85" t="s">
        <v>439</v>
      </c>
      <c r="K11" s="11"/>
      <c r="L11" s="11"/>
      <c r="M11" s="11"/>
      <c r="N11" s="11"/>
      <c r="O11" s="11"/>
      <c r="P11" s="11"/>
      <c r="Q11" s="11"/>
      <c r="R11" s="14"/>
      <c r="T11" s="14" t="s">
        <v>196</v>
      </c>
      <c r="U11" t="s">
        <v>196</v>
      </c>
      <c r="V11" s="81" t="s">
        <v>196</v>
      </c>
    </row>
    <row r="12" spans="1:29" ht="15.75" thickBot="1" x14ac:dyDescent="0.3">
      <c r="C12" t="s">
        <v>440</v>
      </c>
      <c r="D12" s="244">
        <f>R202</f>
        <v>0</v>
      </c>
      <c r="J12" s="82"/>
      <c r="K12" s="83"/>
      <c r="L12" s="83"/>
      <c r="M12" s="83"/>
      <c r="N12" s="83"/>
      <c r="O12" s="83"/>
      <c r="P12" s="83"/>
      <c r="Q12" s="83"/>
      <c r="R12" s="235"/>
      <c r="S12" s="83"/>
      <c r="T12" s="235"/>
      <c r="U12" s="83"/>
      <c r="V12" s="84"/>
    </row>
    <row r="13" spans="1:29" x14ac:dyDescent="0.25">
      <c r="C13" t="s">
        <v>441</v>
      </c>
      <c r="D13" s="244">
        <f>R203</f>
        <v>0</v>
      </c>
    </row>
    <row r="14" spans="1:29" x14ac:dyDescent="0.25">
      <c r="C14" s="14" t="s">
        <v>442</v>
      </c>
      <c r="D14" s="244"/>
      <c r="E14" t="s">
        <v>443</v>
      </c>
      <c r="R14">
        <v>1</v>
      </c>
      <c r="S14">
        <v>1</v>
      </c>
      <c r="T14">
        <v>1</v>
      </c>
      <c r="U14">
        <v>2</v>
      </c>
      <c r="V14">
        <v>2</v>
      </c>
    </row>
    <row r="15" spans="1:29" x14ac:dyDescent="0.25">
      <c r="C15" s="14" t="s">
        <v>444</v>
      </c>
      <c r="D15" s="244"/>
    </row>
    <row r="16" spans="1:29" x14ac:dyDescent="0.25">
      <c r="C16" s="14" t="s">
        <v>445</v>
      </c>
      <c r="D16" s="244"/>
    </row>
    <row r="17" spans="1:9" x14ac:dyDescent="0.25">
      <c r="C17" s="11" t="s">
        <v>446</v>
      </c>
      <c r="D17" s="245">
        <f>SUM(D10:D14)</f>
        <v>0</v>
      </c>
    </row>
    <row r="18" spans="1:9" x14ac:dyDescent="0.25">
      <c r="C18" s="11"/>
      <c r="D18" s="70"/>
    </row>
    <row r="19" spans="1:9" x14ac:dyDescent="0.25">
      <c r="C19" s="164" t="s">
        <v>447</v>
      </c>
      <c r="D19" s="70"/>
    </row>
    <row r="21" spans="1:9" x14ac:dyDescent="0.25">
      <c r="C21" s="14" t="s">
        <v>448</v>
      </c>
    </row>
    <row r="22" spans="1:9" x14ac:dyDescent="0.25">
      <c r="A22" s="71"/>
      <c r="B22" s="71"/>
      <c r="C22" s="71"/>
      <c r="D22" s="71"/>
      <c r="E22" s="71"/>
      <c r="F22" s="71"/>
      <c r="G22" s="71"/>
      <c r="H22" s="71"/>
      <c r="I22" s="71"/>
    </row>
    <row r="23" spans="1:9" x14ac:dyDescent="0.25">
      <c r="B23" s="72"/>
    </row>
    <row r="25" spans="1:9" x14ac:dyDescent="0.25">
      <c r="A25" t="s">
        <v>449</v>
      </c>
      <c r="B25" t="s">
        <v>450</v>
      </c>
      <c r="C25" s="13"/>
      <c r="D25" s="13"/>
      <c r="E25" t="s">
        <v>451</v>
      </c>
    </row>
    <row r="26" spans="1:9" x14ac:dyDescent="0.25">
      <c r="E26" t="s">
        <v>452</v>
      </c>
    </row>
    <row r="29" spans="1:9" x14ac:dyDescent="0.25">
      <c r="B29" t="s">
        <v>453</v>
      </c>
      <c r="C29" s="13"/>
      <c r="D29" s="13"/>
      <c r="E29" t="s">
        <v>451</v>
      </c>
    </row>
    <row r="30" spans="1:9" x14ac:dyDescent="0.25">
      <c r="E30" t="s">
        <v>454</v>
      </c>
    </row>
    <row r="31" spans="1:9" x14ac:dyDescent="0.25">
      <c r="B31" t="s">
        <v>455</v>
      </c>
      <c r="C31" s="13"/>
      <c r="D31" s="13"/>
    </row>
    <row r="32" spans="1:9" x14ac:dyDescent="0.25">
      <c r="C32" s="13"/>
      <c r="D32" s="13"/>
    </row>
    <row r="33" spans="1:27" x14ac:dyDescent="0.25">
      <c r="A33" s="73" t="s">
        <v>456</v>
      </c>
      <c r="B33" s="12"/>
      <c r="C33" s="12"/>
      <c r="D33" s="12"/>
      <c r="E33" s="12"/>
      <c r="F33" s="12"/>
      <c r="G33" s="12"/>
      <c r="H33" s="12"/>
      <c r="I33" s="12"/>
      <c r="J33" s="12"/>
      <c r="K33" s="12"/>
      <c r="L33" s="12"/>
      <c r="M33" s="12"/>
      <c r="N33" s="12"/>
      <c r="O33" s="12"/>
      <c r="P33" s="12"/>
      <c r="Q33" s="12"/>
      <c r="R33" s="12"/>
    </row>
    <row r="34" spans="1:27" ht="30" x14ac:dyDescent="0.25">
      <c r="A34" s="236" t="s">
        <v>457</v>
      </c>
      <c r="B34" s="67" t="s">
        <v>458</v>
      </c>
      <c r="C34" s="67" t="s">
        <v>459</v>
      </c>
      <c r="D34" s="62" t="s">
        <v>460</v>
      </c>
      <c r="E34" s="66" t="s">
        <v>461</v>
      </c>
      <c r="F34" s="66"/>
      <c r="G34" s="66"/>
      <c r="H34" s="66"/>
      <c r="I34" s="66"/>
      <c r="J34" s="237" t="s">
        <v>462</v>
      </c>
      <c r="K34" s="64" t="s">
        <v>463</v>
      </c>
      <c r="L34" s="64" t="s">
        <v>464</v>
      </c>
      <c r="M34" s="64" t="s">
        <v>285</v>
      </c>
      <c r="N34" s="64" t="s">
        <v>465</v>
      </c>
      <c r="O34" s="64" t="s">
        <v>466</v>
      </c>
      <c r="P34" s="64" t="s">
        <v>467</v>
      </c>
      <c r="Q34" s="13" t="s">
        <v>460</v>
      </c>
      <c r="R34" s="73" t="s">
        <v>461</v>
      </c>
      <c r="S34" s="11"/>
      <c r="T34" s="11"/>
      <c r="U34" s="11"/>
      <c r="V34" s="11"/>
      <c r="W34" s="11"/>
      <c r="X34" s="11"/>
      <c r="Y34" s="11"/>
      <c r="Z34" s="11"/>
    </row>
    <row r="35" spans="1:27" x14ac:dyDescent="0.25">
      <c r="A35" s="51" t="s">
        <v>468</v>
      </c>
      <c r="B35" s="62"/>
      <c r="C35" s="62"/>
      <c r="D35" s="51"/>
      <c r="E35" s="62"/>
      <c r="F35" s="62"/>
      <c r="G35" s="62"/>
      <c r="H35" s="62"/>
      <c r="I35" s="62"/>
      <c r="J35" s="62"/>
      <c r="K35" s="62"/>
      <c r="L35" s="62"/>
      <c r="M35" s="62"/>
      <c r="N35" s="62"/>
      <c r="O35" s="62"/>
      <c r="P35" s="62" t="s">
        <v>196</v>
      </c>
      <c r="R35" s="74">
        <v>1</v>
      </c>
      <c r="S35" s="13" t="s">
        <v>469</v>
      </c>
      <c r="T35" s="13"/>
      <c r="U35" s="13"/>
      <c r="V35" s="13"/>
      <c r="W35" s="13"/>
      <c r="X35" s="13"/>
      <c r="Y35" s="13"/>
      <c r="Z35" s="13"/>
    </row>
    <row r="36" spans="1:27" x14ac:dyDescent="0.25">
      <c r="A36" s="51" t="s">
        <v>470</v>
      </c>
      <c r="B36" s="62"/>
      <c r="C36" s="62"/>
      <c r="D36" s="62"/>
      <c r="E36" s="62"/>
      <c r="F36" s="62"/>
      <c r="G36" s="62"/>
      <c r="H36" s="62"/>
      <c r="I36" s="62"/>
      <c r="J36" s="62"/>
      <c r="K36" s="62"/>
      <c r="L36" s="62"/>
      <c r="M36" s="62"/>
      <c r="N36" s="62"/>
      <c r="O36" s="62" t="s">
        <v>196</v>
      </c>
      <c r="P36" s="62"/>
      <c r="R36" s="74">
        <v>1</v>
      </c>
    </row>
    <row r="37" spans="1:27" x14ac:dyDescent="0.25">
      <c r="A37" s="51" t="s">
        <v>471</v>
      </c>
      <c r="B37" s="62"/>
      <c r="C37" s="62"/>
      <c r="D37" s="62"/>
      <c r="E37" s="62"/>
      <c r="F37" s="62"/>
      <c r="G37" s="62"/>
      <c r="H37" s="62"/>
      <c r="I37" s="62"/>
      <c r="J37" s="62"/>
      <c r="K37" s="62"/>
      <c r="L37" s="62"/>
      <c r="M37" s="62"/>
      <c r="N37" s="62"/>
      <c r="O37" s="62"/>
      <c r="P37" s="62"/>
      <c r="R37" s="74">
        <v>1</v>
      </c>
    </row>
    <row r="38" spans="1:27" x14ac:dyDescent="0.25">
      <c r="A38" s="51" t="s">
        <v>472</v>
      </c>
      <c r="B38" s="62"/>
      <c r="C38" s="62"/>
      <c r="D38" s="62"/>
      <c r="E38" s="62"/>
      <c r="F38" s="62"/>
      <c r="G38" s="62"/>
      <c r="H38" s="62"/>
      <c r="I38" s="62"/>
      <c r="J38" s="62"/>
      <c r="K38" s="62"/>
      <c r="L38" s="62"/>
      <c r="M38" s="62"/>
      <c r="N38" s="62"/>
      <c r="O38" s="62"/>
      <c r="P38" s="62"/>
      <c r="R38" s="74">
        <v>1</v>
      </c>
    </row>
    <row r="39" spans="1:27" x14ac:dyDescent="0.25">
      <c r="A39" s="51" t="s">
        <v>473</v>
      </c>
      <c r="B39" s="62"/>
      <c r="C39" s="62"/>
      <c r="D39" s="62"/>
      <c r="E39" s="62"/>
      <c r="F39" s="62"/>
      <c r="G39" s="62"/>
      <c r="H39" s="62"/>
      <c r="I39" s="62"/>
      <c r="J39" s="62"/>
      <c r="K39" s="62"/>
      <c r="L39" s="62"/>
      <c r="M39" s="62"/>
      <c r="N39" s="62"/>
      <c r="O39" s="62"/>
      <c r="P39" s="62"/>
      <c r="R39" s="74">
        <v>1</v>
      </c>
    </row>
    <row r="40" spans="1:27" x14ac:dyDescent="0.25">
      <c r="A40" s="51" t="s">
        <v>474</v>
      </c>
      <c r="B40" s="62"/>
      <c r="C40" s="62"/>
      <c r="D40" s="62"/>
      <c r="E40" s="62"/>
      <c r="F40" s="62"/>
      <c r="G40" s="62"/>
      <c r="H40" s="62"/>
      <c r="I40" s="62"/>
      <c r="J40" s="62"/>
      <c r="K40" s="62"/>
      <c r="L40" s="62"/>
      <c r="M40" s="62"/>
      <c r="N40" s="62"/>
      <c r="O40" s="62"/>
      <c r="P40" s="62"/>
      <c r="R40" s="74">
        <v>1</v>
      </c>
    </row>
    <row r="41" spans="1:27" x14ac:dyDescent="0.25">
      <c r="A41" s="51" t="s">
        <v>475</v>
      </c>
      <c r="B41" s="62"/>
      <c r="C41" s="62"/>
      <c r="D41" s="62"/>
      <c r="E41" s="62"/>
      <c r="F41" s="62"/>
      <c r="G41" s="62"/>
      <c r="H41" s="62"/>
      <c r="I41" s="62"/>
      <c r="J41" s="62"/>
      <c r="K41" s="62"/>
      <c r="L41" s="62"/>
      <c r="M41" s="62"/>
      <c r="N41" s="62"/>
      <c r="O41" s="62"/>
      <c r="P41" s="62"/>
      <c r="R41" s="74">
        <v>1</v>
      </c>
      <c r="AA41" t="s">
        <v>476</v>
      </c>
    </row>
    <row r="42" spans="1:27" x14ac:dyDescent="0.25">
      <c r="A42" s="51" t="s">
        <v>477</v>
      </c>
      <c r="B42" s="62"/>
      <c r="C42" s="62"/>
      <c r="D42" s="62"/>
      <c r="E42" s="62"/>
      <c r="F42" s="62"/>
      <c r="G42" s="62"/>
      <c r="H42" s="62"/>
      <c r="I42" s="62"/>
      <c r="J42" s="62"/>
      <c r="K42" s="62"/>
      <c r="L42" s="62"/>
      <c r="M42" s="62"/>
      <c r="N42" s="62"/>
      <c r="O42" s="62"/>
      <c r="P42" s="62"/>
      <c r="R42" s="74">
        <v>1</v>
      </c>
    </row>
    <row r="43" spans="1:27" x14ac:dyDescent="0.25">
      <c r="A43" s="51" t="s">
        <v>478</v>
      </c>
      <c r="B43" s="62"/>
      <c r="C43" s="62"/>
      <c r="D43" s="62"/>
      <c r="E43" s="62"/>
      <c r="F43" s="62"/>
      <c r="G43" s="62"/>
      <c r="H43" s="62"/>
      <c r="I43" s="62"/>
      <c r="J43" s="62"/>
      <c r="K43" s="62"/>
      <c r="L43" s="62"/>
      <c r="M43" s="62"/>
      <c r="N43" s="62"/>
      <c r="O43" s="62"/>
      <c r="P43" s="62"/>
      <c r="R43" s="74">
        <v>1</v>
      </c>
    </row>
    <row r="44" spans="1:27" x14ac:dyDescent="0.25">
      <c r="A44" s="51" t="s">
        <v>479</v>
      </c>
      <c r="B44" s="62"/>
      <c r="C44" s="62"/>
      <c r="D44" s="62"/>
      <c r="E44" s="62"/>
      <c r="F44" s="62"/>
      <c r="G44" s="62"/>
      <c r="H44" s="62"/>
      <c r="I44" s="62"/>
      <c r="J44" s="62"/>
      <c r="K44" s="62"/>
      <c r="L44" s="62"/>
      <c r="M44" s="62"/>
      <c r="N44" s="62"/>
      <c r="O44" s="62"/>
      <c r="P44" s="62"/>
      <c r="R44" s="74">
        <v>1</v>
      </c>
    </row>
    <row r="45" spans="1:27" x14ac:dyDescent="0.25">
      <c r="A45" s="51" t="s">
        <v>480</v>
      </c>
      <c r="B45" s="62"/>
      <c r="C45" s="62"/>
      <c r="D45" s="62"/>
      <c r="E45" s="62"/>
      <c r="F45" s="62"/>
      <c r="G45" s="62"/>
      <c r="H45" s="62"/>
      <c r="I45" s="62"/>
      <c r="J45" s="62"/>
      <c r="K45" s="62"/>
      <c r="L45" s="62"/>
      <c r="M45" s="62"/>
      <c r="N45" s="62"/>
      <c r="O45" s="62"/>
      <c r="P45" s="62"/>
      <c r="R45" s="74">
        <v>1</v>
      </c>
    </row>
    <row r="46" spans="1:27" x14ac:dyDescent="0.25">
      <c r="A46" s="51" t="s">
        <v>481</v>
      </c>
      <c r="B46" s="62"/>
      <c r="C46" s="62"/>
      <c r="D46" s="62"/>
      <c r="E46" s="62"/>
      <c r="F46" s="62"/>
      <c r="G46" s="62"/>
      <c r="H46" s="62"/>
      <c r="I46" s="62"/>
      <c r="J46" s="62"/>
      <c r="K46" s="62"/>
      <c r="L46" s="62"/>
      <c r="M46" s="62"/>
      <c r="N46" s="62"/>
      <c r="O46" s="62"/>
      <c r="P46" s="62"/>
      <c r="R46" s="74">
        <v>1</v>
      </c>
    </row>
    <row r="47" spans="1:27" x14ac:dyDescent="0.25">
      <c r="A47" s="51" t="s">
        <v>482</v>
      </c>
      <c r="B47" s="62"/>
      <c r="C47" s="62"/>
      <c r="D47" s="62"/>
      <c r="E47" s="62"/>
      <c r="F47" s="62"/>
      <c r="G47" s="62"/>
      <c r="H47" s="62"/>
      <c r="I47" s="62"/>
      <c r="J47" s="62"/>
      <c r="K47" s="62"/>
      <c r="L47" s="62"/>
      <c r="M47" s="62"/>
      <c r="N47" s="62"/>
      <c r="O47" s="62"/>
      <c r="P47" s="62"/>
      <c r="R47" s="74">
        <v>1</v>
      </c>
    </row>
    <row r="48" spans="1:27" x14ac:dyDescent="0.25">
      <c r="A48" s="51" t="s">
        <v>483</v>
      </c>
      <c r="B48" s="62"/>
      <c r="C48" s="62"/>
      <c r="D48" s="62"/>
      <c r="E48" s="62"/>
      <c r="F48" s="62"/>
      <c r="G48" s="62"/>
      <c r="H48" s="62"/>
      <c r="I48" s="62"/>
      <c r="J48" s="62"/>
      <c r="K48" s="62"/>
      <c r="L48" s="62"/>
      <c r="M48" s="62"/>
      <c r="N48" s="62"/>
      <c r="O48" s="62"/>
      <c r="P48" s="62"/>
      <c r="R48" s="74">
        <v>1</v>
      </c>
    </row>
    <row r="49" spans="1:18" x14ac:dyDescent="0.25">
      <c r="A49" s="51" t="s">
        <v>484</v>
      </c>
      <c r="B49" s="62"/>
      <c r="C49" s="62"/>
      <c r="D49" s="62"/>
      <c r="E49" s="62"/>
      <c r="F49" s="62"/>
      <c r="G49" s="62"/>
      <c r="H49" s="62"/>
      <c r="I49" s="62"/>
      <c r="J49" s="62"/>
      <c r="K49" s="62"/>
      <c r="L49" s="62"/>
      <c r="M49" s="62"/>
      <c r="N49" s="62"/>
      <c r="O49" s="62"/>
      <c r="P49" s="62"/>
      <c r="R49" s="74">
        <v>1</v>
      </c>
    </row>
    <row r="50" spans="1:18" x14ac:dyDescent="0.25">
      <c r="A50" s="51" t="s">
        <v>485</v>
      </c>
      <c r="B50" s="62"/>
      <c r="C50" s="62"/>
      <c r="D50" s="62"/>
      <c r="E50" s="62"/>
      <c r="F50" s="62"/>
      <c r="G50" s="62"/>
      <c r="H50" s="62"/>
      <c r="I50" s="62"/>
      <c r="J50" s="62"/>
      <c r="K50" s="62"/>
      <c r="L50" s="62"/>
      <c r="M50" s="62"/>
      <c r="N50" s="62"/>
      <c r="O50" s="62"/>
      <c r="P50" s="62"/>
      <c r="R50" s="74">
        <v>1</v>
      </c>
    </row>
    <row r="51" spans="1:18" x14ac:dyDescent="0.25">
      <c r="A51" s="51" t="s">
        <v>486</v>
      </c>
      <c r="B51" s="62"/>
      <c r="C51" s="62"/>
      <c r="D51" s="62"/>
      <c r="E51" s="62"/>
      <c r="F51" s="62"/>
      <c r="G51" s="62"/>
      <c r="H51" s="62"/>
      <c r="I51" s="62"/>
      <c r="J51" s="62"/>
      <c r="K51" s="62"/>
      <c r="L51" s="62"/>
      <c r="M51" s="62"/>
      <c r="N51" s="62"/>
      <c r="O51" s="62"/>
      <c r="P51" s="62"/>
      <c r="R51" s="74">
        <v>1</v>
      </c>
    </row>
    <row r="52" spans="1:18" x14ac:dyDescent="0.25">
      <c r="A52" s="51" t="s">
        <v>487</v>
      </c>
      <c r="B52" s="62"/>
      <c r="C52" s="62"/>
      <c r="D52" s="62"/>
      <c r="E52" s="62"/>
      <c r="F52" s="62"/>
      <c r="G52" s="62"/>
      <c r="H52" s="62"/>
      <c r="I52" s="62"/>
      <c r="J52" s="62"/>
      <c r="K52" s="62"/>
      <c r="L52" s="62"/>
      <c r="M52" s="62"/>
      <c r="N52" s="62"/>
      <c r="O52" s="62"/>
      <c r="P52" s="62"/>
      <c r="R52" s="74">
        <v>1</v>
      </c>
    </row>
    <row r="53" spans="1:18" x14ac:dyDescent="0.25">
      <c r="A53" s="51" t="s">
        <v>488</v>
      </c>
      <c r="B53" s="62"/>
      <c r="C53" s="62"/>
      <c r="D53" s="62"/>
      <c r="E53" s="62"/>
      <c r="F53" s="62"/>
      <c r="G53" s="62"/>
      <c r="H53" s="62"/>
      <c r="I53" s="62"/>
      <c r="J53" s="62"/>
      <c r="K53" s="62"/>
      <c r="L53" s="62"/>
      <c r="M53" s="62"/>
      <c r="N53" s="62"/>
      <c r="O53" s="62"/>
      <c r="P53" s="62"/>
      <c r="R53" s="74">
        <v>1</v>
      </c>
    </row>
    <row r="54" spans="1:18" x14ac:dyDescent="0.25">
      <c r="A54" s="51" t="s">
        <v>489</v>
      </c>
      <c r="B54" s="62"/>
      <c r="C54" s="62"/>
      <c r="D54" s="62"/>
      <c r="E54" s="62"/>
      <c r="F54" s="62"/>
      <c r="G54" s="62"/>
      <c r="H54" s="62"/>
      <c r="I54" s="62"/>
      <c r="J54" s="62"/>
      <c r="K54" s="62"/>
      <c r="L54" s="62"/>
      <c r="M54" s="62"/>
      <c r="N54" s="62"/>
      <c r="O54" s="62"/>
      <c r="P54" s="62"/>
      <c r="R54" s="74">
        <v>1</v>
      </c>
    </row>
    <row r="55" spans="1:18" x14ac:dyDescent="0.25">
      <c r="A55" s="51" t="s">
        <v>490</v>
      </c>
      <c r="B55" s="62"/>
      <c r="C55" s="62"/>
      <c r="D55" s="62"/>
      <c r="E55" s="62"/>
      <c r="F55" s="62"/>
      <c r="G55" s="62"/>
      <c r="H55" s="62"/>
      <c r="I55" s="62"/>
      <c r="J55" s="62"/>
      <c r="K55" s="62"/>
      <c r="L55" s="62"/>
      <c r="M55" s="62"/>
      <c r="N55" s="62"/>
      <c r="O55" s="62"/>
      <c r="P55" s="62"/>
      <c r="R55" s="74"/>
    </row>
    <row r="56" spans="1:18" x14ac:dyDescent="0.25">
      <c r="A56" s="51" t="s">
        <v>491</v>
      </c>
      <c r="B56" s="62"/>
      <c r="C56" s="62"/>
      <c r="D56" s="62"/>
      <c r="E56" s="62"/>
      <c r="F56" s="62"/>
      <c r="G56" s="62"/>
      <c r="H56" s="62"/>
      <c r="I56" s="62"/>
      <c r="J56" s="62"/>
      <c r="K56" s="62"/>
      <c r="L56" s="62"/>
      <c r="M56" s="62"/>
      <c r="N56" s="62"/>
      <c r="O56" s="62"/>
      <c r="P56" s="62"/>
      <c r="R56" s="74"/>
    </row>
    <row r="57" spans="1:18" x14ac:dyDescent="0.25">
      <c r="A57" s="51" t="s">
        <v>492</v>
      </c>
      <c r="B57" s="62"/>
      <c r="C57" s="62"/>
      <c r="D57" s="62"/>
      <c r="E57" s="62"/>
      <c r="F57" s="62"/>
      <c r="G57" s="62"/>
      <c r="H57" s="62"/>
      <c r="I57" s="62"/>
      <c r="J57" s="62"/>
      <c r="K57" s="62"/>
      <c r="L57" s="62"/>
      <c r="M57" s="62"/>
      <c r="N57" s="62"/>
      <c r="O57" s="62"/>
      <c r="P57" s="62"/>
      <c r="R57" s="74"/>
    </row>
    <row r="58" spans="1:18" x14ac:dyDescent="0.25">
      <c r="A58" s="51" t="s">
        <v>493</v>
      </c>
      <c r="B58" s="62"/>
      <c r="C58" s="62"/>
      <c r="D58" s="62"/>
      <c r="E58" s="62"/>
      <c r="F58" s="62"/>
      <c r="G58" s="62"/>
      <c r="H58" s="62"/>
      <c r="I58" s="62"/>
      <c r="J58" s="62"/>
      <c r="K58" s="62"/>
      <c r="L58" s="62"/>
      <c r="M58" s="62"/>
      <c r="N58" s="62"/>
      <c r="O58" s="62"/>
      <c r="P58" s="62"/>
      <c r="R58" s="74"/>
    </row>
    <row r="59" spans="1:18" x14ac:dyDescent="0.25">
      <c r="A59" s="51" t="s">
        <v>494</v>
      </c>
      <c r="B59" s="62"/>
      <c r="C59" s="62"/>
      <c r="D59" s="62"/>
      <c r="E59" s="62"/>
      <c r="F59" s="62"/>
      <c r="G59" s="62"/>
      <c r="H59" s="62"/>
      <c r="I59" s="62"/>
      <c r="J59" s="62"/>
      <c r="K59" s="62"/>
      <c r="L59" s="62"/>
      <c r="M59" s="62"/>
      <c r="N59" s="62"/>
      <c r="O59" s="62"/>
      <c r="P59" s="62"/>
      <c r="R59" s="74"/>
    </row>
    <row r="60" spans="1:18" x14ac:dyDescent="0.25">
      <c r="A60" s="51" t="s">
        <v>495</v>
      </c>
      <c r="B60" s="62"/>
      <c r="C60" s="62"/>
      <c r="D60" s="62"/>
      <c r="E60" s="62"/>
      <c r="F60" s="62"/>
      <c r="G60" s="62"/>
      <c r="H60" s="62"/>
      <c r="I60" s="62"/>
      <c r="J60" s="62"/>
      <c r="K60" s="62"/>
      <c r="L60" s="62"/>
      <c r="M60" s="62"/>
      <c r="N60" s="62"/>
      <c r="O60" s="62"/>
      <c r="P60" s="62"/>
      <c r="R60" s="74"/>
    </row>
    <row r="61" spans="1:18" x14ac:dyDescent="0.25">
      <c r="A61" s="51" t="s">
        <v>496</v>
      </c>
      <c r="B61" s="62"/>
      <c r="C61" s="62"/>
      <c r="D61" s="62"/>
      <c r="E61" s="62"/>
      <c r="F61" s="62"/>
      <c r="G61" s="62"/>
      <c r="H61" s="62"/>
      <c r="I61" s="62"/>
      <c r="J61" s="62"/>
      <c r="K61" s="62"/>
      <c r="L61" s="62"/>
      <c r="M61" s="62"/>
      <c r="N61" s="62"/>
      <c r="O61" s="62"/>
      <c r="P61" s="62"/>
      <c r="R61" s="74"/>
    </row>
    <row r="62" spans="1:18" x14ac:dyDescent="0.25">
      <c r="A62" s="51" t="s">
        <v>497</v>
      </c>
      <c r="B62" s="62"/>
      <c r="C62" s="62"/>
      <c r="D62" s="62"/>
      <c r="E62" s="62"/>
      <c r="F62" s="62"/>
      <c r="G62" s="62"/>
      <c r="H62" s="62"/>
      <c r="I62" s="62"/>
      <c r="J62" s="62"/>
      <c r="K62" s="62"/>
      <c r="L62" s="62"/>
      <c r="M62" s="62"/>
      <c r="N62" s="62"/>
      <c r="O62" s="62"/>
      <c r="P62" s="62"/>
      <c r="R62" s="74"/>
    </row>
    <row r="63" spans="1:18" x14ac:dyDescent="0.25">
      <c r="A63" s="51" t="s">
        <v>498</v>
      </c>
      <c r="B63" s="62"/>
      <c r="C63" s="62"/>
      <c r="D63" s="62"/>
      <c r="E63" s="62"/>
      <c r="F63" s="62"/>
      <c r="G63" s="62"/>
      <c r="H63" s="62"/>
      <c r="I63" s="62"/>
      <c r="J63" s="62"/>
      <c r="K63" s="62"/>
      <c r="L63" s="62"/>
      <c r="M63" s="62"/>
      <c r="N63" s="62"/>
      <c r="O63" s="62"/>
      <c r="P63" s="62"/>
      <c r="R63" s="74"/>
    </row>
    <row r="64" spans="1:18" x14ac:dyDescent="0.25">
      <c r="A64" s="51" t="s">
        <v>499</v>
      </c>
      <c r="B64" s="62"/>
      <c r="C64" s="62"/>
      <c r="D64" s="62"/>
      <c r="E64" s="62"/>
      <c r="F64" s="62"/>
      <c r="G64" s="62"/>
      <c r="H64" s="62"/>
      <c r="I64" s="62"/>
      <c r="J64" s="62"/>
      <c r="K64" s="62"/>
      <c r="L64" s="62"/>
      <c r="M64" s="62"/>
      <c r="N64" s="62"/>
      <c r="O64" s="62"/>
      <c r="P64" s="62" t="s">
        <v>196</v>
      </c>
      <c r="R64" s="74">
        <v>1</v>
      </c>
    </row>
    <row r="65" spans="1:18" x14ac:dyDescent="0.25">
      <c r="A65" s="51" t="s">
        <v>499</v>
      </c>
      <c r="B65" s="62"/>
      <c r="C65" s="62"/>
      <c r="D65" s="62"/>
      <c r="E65" s="62"/>
      <c r="F65" s="62"/>
      <c r="G65" s="62"/>
      <c r="H65" s="62"/>
      <c r="I65" s="62"/>
      <c r="J65" s="62"/>
      <c r="K65" s="62"/>
      <c r="L65" s="62"/>
      <c r="M65" s="62"/>
      <c r="N65" s="62"/>
      <c r="O65" s="62"/>
      <c r="P65" s="62"/>
      <c r="R65" s="74">
        <v>1</v>
      </c>
    </row>
    <row r="66" spans="1:18" x14ac:dyDescent="0.25">
      <c r="A66" s="51" t="s">
        <v>499</v>
      </c>
      <c r="B66" s="62"/>
      <c r="C66" s="62"/>
      <c r="D66" s="62"/>
      <c r="E66" s="62"/>
      <c r="F66" s="62"/>
      <c r="G66" s="62"/>
      <c r="H66" s="62"/>
      <c r="I66" s="62"/>
      <c r="J66" s="62"/>
      <c r="K66" s="62"/>
      <c r="L66" s="62"/>
      <c r="M66" s="62"/>
      <c r="N66" s="62"/>
      <c r="O66" s="62"/>
      <c r="P66" s="62"/>
      <c r="R66" s="74">
        <v>1</v>
      </c>
    </row>
    <row r="67" spans="1:18" x14ac:dyDescent="0.25">
      <c r="A67" s="51" t="s">
        <v>499</v>
      </c>
      <c r="B67" s="62"/>
      <c r="C67" s="62"/>
      <c r="D67" s="62"/>
      <c r="E67" s="62"/>
      <c r="F67" s="62"/>
      <c r="G67" s="62"/>
      <c r="H67" s="62"/>
      <c r="I67" s="62"/>
      <c r="J67" s="62"/>
      <c r="K67" s="62"/>
      <c r="L67" s="62"/>
      <c r="M67" s="62"/>
      <c r="N67" s="62"/>
      <c r="O67" s="62"/>
      <c r="P67" s="62"/>
      <c r="R67" s="74">
        <v>1</v>
      </c>
    </row>
    <row r="68" spans="1:18" x14ac:dyDescent="0.25">
      <c r="A68" s="51" t="s">
        <v>499</v>
      </c>
      <c r="B68" s="62"/>
      <c r="C68" s="62"/>
      <c r="D68" s="62"/>
      <c r="E68" s="62"/>
      <c r="F68" s="62"/>
      <c r="G68" s="62"/>
      <c r="H68" s="62"/>
      <c r="I68" s="62"/>
      <c r="J68" s="62"/>
      <c r="K68" s="62"/>
      <c r="L68" s="62"/>
      <c r="M68" s="62"/>
      <c r="N68" s="62"/>
      <c r="O68" s="62"/>
      <c r="P68" s="62"/>
      <c r="R68" s="74">
        <v>1</v>
      </c>
    </row>
    <row r="69" spans="1:18" x14ac:dyDescent="0.25">
      <c r="A69" s="51" t="s">
        <v>499</v>
      </c>
      <c r="B69" s="62"/>
      <c r="C69" s="62"/>
      <c r="D69" s="62"/>
      <c r="E69" s="62"/>
      <c r="F69" s="62"/>
      <c r="G69" s="62"/>
      <c r="H69" s="62"/>
      <c r="I69" s="62"/>
      <c r="J69" s="62"/>
      <c r="K69" s="62"/>
      <c r="L69" s="62"/>
      <c r="M69" s="62"/>
      <c r="N69" s="62"/>
      <c r="O69" s="62"/>
      <c r="P69" s="62"/>
      <c r="R69" s="74">
        <v>1</v>
      </c>
    </row>
    <row r="70" spans="1:18" x14ac:dyDescent="0.25">
      <c r="A70" s="51" t="s">
        <v>499</v>
      </c>
      <c r="B70" s="62"/>
      <c r="C70" s="62"/>
      <c r="D70" s="62"/>
      <c r="E70" s="62"/>
      <c r="F70" s="62"/>
      <c r="G70" s="62"/>
      <c r="H70" s="62"/>
      <c r="I70" s="62"/>
      <c r="J70" s="62"/>
      <c r="K70" s="62"/>
      <c r="L70" s="62"/>
      <c r="M70" s="62"/>
      <c r="N70" s="62"/>
      <c r="O70" s="62"/>
      <c r="P70" s="62"/>
      <c r="R70" s="74">
        <v>1</v>
      </c>
    </row>
    <row r="71" spans="1:18" x14ac:dyDescent="0.25">
      <c r="A71" s="51" t="s">
        <v>499</v>
      </c>
      <c r="B71" s="62"/>
      <c r="C71" s="62"/>
      <c r="D71" s="62"/>
      <c r="E71" s="62"/>
      <c r="F71" s="62"/>
      <c r="G71" s="62"/>
      <c r="H71" s="62"/>
      <c r="I71" s="62"/>
      <c r="J71" s="62"/>
      <c r="K71" s="62"/>
      <c r="L71" s="62"/>
      <c r="M71" s="62"/>
      <c r="N71" s="62"/>
      <c r="O71" s="62"/>
      <c r="P71" s="62"/>
      <c r="R71" s="74">
        <v>1</v>
      </c>
    </row>
    <row r="72" spans="1:18" x14ac:dyDescent="0.25">
      <c r="A72" s="51" t="s">
        <v>499</v>
      </c>
      <c r="B72" s="62"/>
      <c r="C72" s="62"/>
      <c r="D72" s="62"/>
      <c r="E72" s="62"/>
      <c r="F72" s="62"/>
      <c r="G72" s="62"/>
      <c r="H72" s="62"/>
      <c r="I72" s="62"/>
      <c r="J72" s="62"/>
      <c r="K72" s="62"/>
      <c r="L72" s="62"/>
      <c r="M72" s="62"/>
      <c r="N72" s="62"/>
      <c r="O72" s="62"/>
      <c r="P72" s="62"/>
      <c r="R72" s="74">
        <v>1</v>
      </c>
    </row>
    <row r="74" spans="1:18" x14ac:dyDescent="0.25">
      <c r="A74" s="11" t="s">
        <v>500</v>
      </c>
      <c r="Q74" t="s">
        <v>205</v>
      </c>
      <c r="R74">
        <f>SUM(R35:R72)</f>
        <v>29</v>
      </c>
    </row>
    <row r="75" spans="1:18" x14ac:dyDescent="0.25">
      <c r="B75" s="11" t="s">
        <v>501</v>
      </c>
      <c r="Q75" t="s">
        <v>502</v>
      </c>
      <c r="R75" t="e">
        <f>R74/$C$25</f>
        <v>#DIV/0!</v>
      </c>
    </row>
    <row r="78" spans="1:18" x14ac:dyDescent="0.25">
      <c r="E78" t="s">
        <v>503</v>
      </c>
    </row>
    <row r="80" spans="1:18" ht="45" x14ac:dyDescent="0.25">
      <c r="A80" s="75" t="s">
        <v>504</v>
      </c>
      <c r="B80" s="237" t="s">
        <v>505</v>
      </c>
      <c r="C80" s="64" t="s">
        <v>506</v>
      </c>
      <c r="D80" s="64" t="s">
        <v>507</v>
      </c>
      <c r="E80" s="51" t="s">
        <v>508</v>
      </c>
      <c r="F80" s="64" t="s">
        <v>509</v>
      </c>
      <c r="G80" s="64" t="s">
        <v>510</v>
      </c>
      <c r="H80" s="238" t="s">
        <v>511</v>
      </c>
      <c r="I80" s="64" t="s">
        <v>512</v>
      </c>
      <c r="J80" s="237" t="s">
        <v>462</v>
      </c>
      <c r="K80" s="61" t="s">
        <v>463</v>
      </c>
      <c r="L80" s="61" t="s">
        <v>464</v>
      </c>
      <c r="M80" s="61" t="s">
        <v>285</v>
      </c>
      <c r="N80" s="61" t="s">
        <v>465</v>
      </c>
      <c r="O80" s="61" t="s">
        <v>466</v>
      </c>
      <c r="P80" s="61" t="s">
        <v>467</v>
      </c>
      <c r="Q80" s="11"/>
      <c r="R80" s="75" t="s">
        <v>513</v>
      </c>
    </row>
    <row r="81" spans="1:18" x14ac:dyDescent="0.25">
      <c r="A81" t="s">
        <v>514</v>
      </c>
      <c r="B81" s="51" t="s">
        <v>515</v>
      </c>
      <c r="C81" s="51"/>
      <c r="D81" s="51"/>
      <c r="E81" s="51" t="s">
        <v>516</v>
      </c>
      <c r="F81" s="51"/>
      <c r="G81" s="239"/>
      <c r="H81" s="51"/>
      <c r="I81" s="51"/>
      <c r="J81" s="51" t="s">
        <v>196</v>
      </c>
      <c r="K81" s="51" t="s">
        <v>196</v>
      </c>
      <c r="L81" s="51" t="s">
        <v>196</v>
      </c>
      <c r="M81" s="51" t="s">
        <v>196</v>
      </c>
      <c r="N81" s="51" t="s">
        <v>196</v>
      </c>
      <c r="O81" s="51"/>
      <c r="P81" s="51"/>
      <c r="R81">
        <v>2</v>
      </c>
    </row>
    <row r="82" spans="1:18" x14ac:dyDescent="0.25">
      <c r="A82" t="s">
        <v>517</v>
      </c>
      <c r="B82" t="s">
        <v>518</v>
      </c>
      <c r="C82" s="51"/>
      <c r="D82" s="51"/>
      <c r="E82" s="51" t="s">
        <v>519</v>
      </c>
      <c r="F82" s="51"/>
      <c r="G82" s="239"/>
      <c r="H82" s="51"/>
      <c r="I82" s="51"/>
      <c r="J82" t="s">
        <v>196</v>
      </c>
      <c r="K82" t="s">
        <v>196</v>
      </c>
      <c r="L82" t="s">
        <v>196</v>
      </c>
      <c r="M82" t="s">
        <v>196</v>
      </c>
      <c r="N82" t="s">
        <v>196</v>
      </c>
      <c r="O82" t="s">
        <v>196</v>
      </c>
      <c r="P82" t="s">
        <v>196</v>
      </c>
      <c r="R82">
        <v>3</v>
      </c>
    </row>
    <row r="83" spans="1:18" x14ac:dyDescent="0.25">
      <c r="A83" t="s">
        <v>520</v>
      </c>
      <c r="B83" t="s">
        <v>521</v>
      </c>
      <c r="C83" s="51"/>
      <c r="D83" s="51"/>
      <c r="E83" s="51" t="s">
        <v>519</v>
      </c>
      <c r="F83" s="51"/>
      <c r="G83" s="239"/>
      <c r="H83" s="51"/>
      <c r="I83" s="51"/>
      <c r="J83" t="s">
        <v>196</v>
      </c>
      <c r="K83" t="s">
        <v>196</v>
      </c>
      <c r="L83" t="s">
        <v>196</v>
      </c>
      <c r="M83" t="s">
        <v>196</v>
      </c>
      <c r="N83" t="s">
        <v>196</v>
      </c>
      <c r="O83" t="s">
        <v>196</v>
      </c>
      <c r="P83" t="s">
        <v>196</v>
      </c>
      <c r="R83">
        <v>4</v>
      </c>
    </row>
    <row r="84" spans="1:18" x14ac:dyDescent="0.25">
      <c r="A84" t="s">
        <v>522</v>
      </c>
      <c r="B84" t="s">
        <v>523</v>
      </c>
      <c r="C84" s="51"/>
      <c r="D84" s="51"/>
      <c r="E84" s="51" t="s">
        <v>519</v>
      </c>
      <c r="F84" s="51"/>
      <c r="G84" s="239"/>
      <c r="H84" s="51"/>
      <c r="I84" s="51"/>
      <c r="J84" t="s">
        <v>196</v>
      </c>
      <c r="K84" t="s">
        <v>196</v>
      </c>
      <c r="L84" t="s">
        <v>196</v>
      </c>
      <c r="M84" t="s">
        <v>196</v>
      </c>
      <c r="N84" t="s">
        <v>196</v>
      </c>
      <c r="O84" t="s">
        <v>196</v>
      </c>
      <c r="P84" t="s">
        <v>196</v>
      </c>
      <c r="R84">
        <v>5</v>
      </c>
    </row>
    <row r="85" spans="1:18" x14ac:dyDescent="0.25">
      <c r="A85" t="s">
        <v>524</v>
      </c>
      <c r="B85" s="51" t="s">
        <v>525</v>
      </c>
      <c r="C85" s="51"/>
      <c r="D85" s="51"/>
      <c r="E85" s="51" t="s">
        <v>519</v>
      </c>
      <c r="F85" s="51"/>
      <c r="G85" s="51"/>
      <c r="H85" s="51"/>
      <c r="I85" s="51"/>
      <c r="J85" s="51" t="s">
        <v>196</v>
      </c>
      <c r="K85" s="51" t="s">
        <v>196</v>
      </c>
      <c r="L85" s="51" t="s">
        <v>196</v>
      </c>
      <c r="M85" s="51" t="s">
        <v>196</v>
      </c>
      <c r="N85" s="51" t="s">
        <v>196</v>
      </c>
      <c r="O85" s="51" t="s">
        <v>196</v>
      </c>
      <c r="P85" s="51" t="s">
        <v>196</v>
      </c>
      <c r="R85">
        <v>6</v>
      </c>
    </row>
    <row r="86" spans="1:18" x14ac:dyDescent="0.25">
      <c r="A86" t="s">
        <v>526</v>
      </c>
      <c r="B86" t="s">
        <v>527</v>
      </c>
      <c r="C86" s="51"/>
      <c r="D86" s="51"/>
      <c r="E86" s="51" t="s">
        <v>519</v>
      </c>
      <c r="F86" s="51"/>
      <c r="G86" s="239"/>
      <c r="H86" s="51"/>
      <c r="I86" s="51"/>
      <c r="J86" t="s">
        <v>196</v>
      </c>
      <c r="K86" t="s">
        <v>196</v>
      </c>
      <c r="L86" t="s">
        <v>196</v>
      </c>
      <c r="M86" t="s">
        <v>196</v>
      </c>
      <c r="N86" t="s">
        <v>196</v>
      </c>
      <c r="O86" t="s">
        <v>196</v>
      </c>
      <c r="P86" t="s">
        <v>196</v>
      </c>
      <c r="R86">
        <v>7</v>
      </c>
    </row>
    <row r="87" spans="1:18" x14ac:dyDescent="0.25">
      <c r="A87" t="s">
        <v>528</v>
      </c>
      <c r="B87" s="51" t="s">
        <v>529</v>
      </c>
      <c r="C87" s="51"/>
      <c r="D87" s="51"/>
      <c r="E87" s="51" t="s">
        <v>519</v>
      </c>
      <c r="F87" s="51"/>
      <c r="G87" s="51"/>
      <c r="H87" s="51"/>
      <c r="I87" s="51"/>
      <c r="J87" s="51" t="s">
        <v>196</v>
      </c>
      <c r="K87" s="51" t="s">
        <v>196</v>
      </c>
      <c r="L87" s="51" t="s">
        <v>196</v>
      </c>
      <c r="M87" s="51" t="s">
        <v>196</v>
      </c>
      <c r="N87" s="51" t="s">
        <v>196</v>
      </c>
      <c r="O87" s="51"/>
      <c r="P87" s="51"/>
      <c r="R87">
        <v>8</v>
      </c>
    </row>
    <row r="88" spans="1:18" x14ac:dyDescent="0.25">
      <c r="A88" t="s">
        <v>530</v>
      </c>
      <c r="B88" s="51" t="s">
        <v>531</v>
      </c>
      <c r="C88" s="51"/>
      <c r="D88" s="51"/>
      <c r="E88" s="51" t="s">
        <v>519</v>
      </c>
      <c r="F88" s="51"/>
      <c r="G88" s="51"/>
      <c r="H88" s="51"/>
      <c r="I88" s="51"/>
      <c r="J88" s="51" t="s">
        <v>196</v>
      </c>
      <c r="K88" s="51" t="s">
        <v>196</v>
      </c>
      <c r="L88" s="51" t="s">
        <v>196</v>
      </c>
      <c r="M88" s="51" t="s">
        <v>196</v>
      </c>
      <c r="N88" s="51" t="s">
        <v>196</v>
      </c>
      <c r="O88" s="51"/>
      <c r="P88" s="51"/>
      <c r="R88">
        <v>9</v>
      </c>
    </row>
    <row r="89" spans="1:18" x14ac:dyDescent="0.25">
      <c r="A89" t="s">
        <v>532</v>
      </c>
      <c r="B89" t="s">
        <v>533</v>
      </c>
      <c r="C89" s="51"/>
      <c r="D89" s="51"/>
      <c r="E89" s="51" t="s">
        <v>519</v>
      </c>
      <c r="F89" s="51"/>
      <c r="G89" s="239"/>
      <c r="H89" s="51"/>
      <c r="I89" s="51"/>
      <c r="J89" t="s">
        <v>196</v>
      </c>
      <c r="K89" t="s">
        <v>196</v>
      </c>
      <c r="L89" t="s">
        <v>196</v>
      </c>
      <c r="M89" t="s">
        <v>196</v>
      </c>
      <c r="N89" t="s">
        <v>196</v>
      </c>
      <c r="O89" t="s">
        <v>196</v>
      </c>
      <c r="P89" t="s">
        <v>196</v>
      </c>
    </row>
    <row r="90" spans="1:18" x14ac:dyDescent="0.25">
      <c r="A90" t="s">
        <v>534</v>
      </c>
      <c r="B90" t="s">
        <v>535</v>
      </c>
      <c r="C90" s="51"/>
      <c r="D90" s="51"/>
      <c r="E90" s="51" t="s">
        <v>536</v>
      </c>
      <c r="F90" s="51"/>
      <c r="G90" s="51"/>
      <c r="H90" s="51"/>
      <c r="I90" s="51"/>
      <c r="J90" t="s">
        <v>196</v>
      </c>
      <c r="K90" t="s">
        <v>196</v>
      </c>
      <c r="L90" t="s">
        <v>196</v>
      </c>
      <c r="R90">
        <v>10</v>
      </c>
    </row>
    <row r="91" spans="1:18" x14ac:dyDescent="0.25">
      <c r="A91" t="s">
        <v>537</v>
      </c>
      <c r="B91" s="51" t="s">
        <v>538</v>
      </c>
      <c r="C91" s="51"/>
      <c r="D91" s="51"/>
      <c r="E91" s="51" t="s">
        <v>539</v>
      </c>
      <c r="F91" s="51"/>
      <c r="G91" s="239"/>
      <c r="H91" s="51"/>
      <c r="I91" s="51"/>
      <c r="J91" s="51" t="s">
        <v>196</v>
      </c>
      <c r="K91" s="51" t="s">
        <v>196</v>
      </c>
      <c r="L91" s="51" t="s">
        <v>196</v>
      </c>
      <c r="M91" s="51" t="s">
        <v>196</v>
      </c>
      <c r="N91" s="51" t="s">
        <v>196</v>
      </c>
      <c r="O91" s="51"/>
      <c r="P91" s="51"/>
      <c r="R91">
        <v>11</v>
      </c>
    </row>
    <row r="92" spans="1:18" x14ac:dyDescent="0.25">
      <c r="A92" t="s">
        <v>540</v>
      </c>
      <c r="B92" s="51" t="s">
        <v>541</v>
      </c>
      <c r="C92" s="51"/>
      <c r="D92" s="51"/>
      <c r="E92" s="51" t="s">
        <v>539</v>
      </c>
      <c r="F92" s="51"/>
      <c r="G92" s="239"/>
      <c r="H92" s="51"/>
      <c r="I92" s="51"/>
      <c r="J92" s="51"/>
      <c r="K92" s="51"/>
      <c r="L92" s="51"/>
      <c r="M92" s="51"/>
      <c r="N92" s="51"/>
      <c r="O92" s="51"/>
      <c r="P92" s="51" t="s">
        <v>196</v>
      </c>
    </row>
    <row r="93" spans="1:18" x14ac:dyDescent="0.25">
      <c r="A93" t="s">
        <v>542</v>
      </c>
      <c r="B93" s="51" t="s">
        <v>543</v>
      </c>
      <c r="C93" s="51"/>
      <c r="D93" s="51">
        <v>3</v>
      </c>
      <c r="E93" s="51" t="s">
        <v>539</v>
      </c>
      <c r="F93" s="51"/>
      <c r="G93" s="51"/>
      <c r="H93" s="51"/>
      <c r="I93" s="51"/>
      <c r="J93" s="51" t="s">
        <v>196</v>
      </c>
      <c r="K93" s="51" t="s">
        <v>196</v>
      </c>
      <c r="L93" s="51" t="s">
        <v>196</v>
      </c>
      <c r="M93" s="51" t="s">
        <v>196</v>
      </c>
      <c r="N93" s="51" t="s">
        <v>196</v>
      </c>
      <c r="O93" s="51"/>
      <c r="P93" s="51"/>
      <c r="R93">
        <v>12</v>
      </c>
    </row>
    <row r="94" spans="1:18" x14ac:dyDescent="0.25">
      <c r="A94" t="s">
        <v>544</v>
      </c>
      <c r="B94" s="51" t="s">
        <v>545</v>
      </c>
      <c r="C94" s="51"/>
      <c r="D94" s="51"/>
      <c r="E94" s="51" t="s">
        <v>539</v>
      </c>
      <c r="F94" s="51"/>
      <c r="G94" s="239"/>
      <c r="H94" s="51"/>
      <c r="I94" s="51"/>
      <c r="J94" s="51"/>
      <c r="K94" s="51"/>
      <c r="L94" s="51"/>
      <c r="M94" s="51"/>
      <c r="N94" s="51"/>
      <c r="O94" s="51" t="s">
        <v>196</v>
      </c>
      <c r="P94" s="51"/>
    </row>
    <row r="95" spans="1:18" x14ac:dyDescent="0.25">
      <c r="A95" t="s">
        <v>546</v>
      </c>
      <c r="B95" s="51" t="s">
        <v>547</v>
      </c>
      <c r="C95" s="51"/>
      <c r="D95" s="51"/>
      <c r="E95" s="51" t="s">
        <v>516</v>
      </c>
      <c r="F95" s="51"/>
      <c r="G95" s="239"/>
      <c r="H95" s="51"/>
      <c r="I95" s="51"/>
      <c r="J95" s="51"/>
      <c r="K95" s="51"/>
      <c r="L95" s="51"/>
      <c r="M95" s="51"/>
      <c r="N95" s="51"/>
      <c r="O95" s="51" t="s">
        <v>196</v>
      </c>
      <c r="P95" s="51"/>
    </row>
    <row r="96" spans="1:18" x14ac:dyDescent="0.25">
      <c r="A96" t="s">
        <v>548</v>
      </c>
      <c r="B96" s="51" t="s">
        <v>549</v>
      </c>
      <c r="C96" s="51"/>
      <c r="D96" s="51"/>
      <c r="E96" s="51" t="s">
        <v>539</v>
      </c>
      <c r="F96" s="51"/>
      <c r="G96" s="239"/>
      <c r="H96" s="51"/>
      <c r="I96" s="51"/>
      <c r="J96" s="51"/>
      <c r="K96" s="51"/>
      <c r="L96" s="51" t="s">
        <v>196</v>
      </c>
      <c r="M96" s="51"/>
      <c r="N96" s="51"/>
      <c r="O96" s="51"/>
      <c r="P96" s="51"/>
    </row>
    <row r="97" spans="1:18" x14ac:dyDescent="0.25">
      <c r="A97" t="s">
        <v>550</v>
      </c>
      <c r="B97" s="51" t="s">
        <v>551</v>
      </c>
      <c r="C97" s="51"/>
      <c r="D97" s="51"/>
      <c r="E97" s="51" t="s">
        <v>539</v>
      </c>
      <c r="F97" s="51"/>
      <c r="G97" s="239"/>
      <c r="H97" s="51"/>
      <c r="I97" s="51"/>
      <c r="J97" s="51" t="s">
        <v>196</v>
      </c>
      <c r="K97" s="51" t="s">
        <v>196</v>
      </c>
      <c r="L97" s="51" t="s">
        <v>196</v>
      </c>
      <c r="M97" s="51" t="s">
        <v>196</v>
      </c>
      <c r="N97" s="51"/>
      <c r="O97" s="51" t="s">
        <v>196</v>
      </c>
      <c r="P97" s="51" t="s">
        <v>196</v>
      </c>
      <c r="R97">
        <v>13</v>
      </c>
    </row>
    <row r="98" spans="1:18" x14ac:dyDescent="0.25">
      <c r="A98" t="s">
        <v>552</v>
      </c>
      <c r="B98" s="51" t="s">
        <v>553</v>
      </c>
      <c r="C98" s="51"/>
      <c r="D98" s="51"/>
      <c r="E98" s="51" t="s">
        <v>539</v>
      </c>
      <c r="F98" s="51"/>
      <c r="G98" s="239"/>
      <c r="H98" s="51"/>
      <c r="I98" s="51"/>
      <c r="J98" s="51" t="s">
        <v>196</v>
      </c>
      <c r="K98" s="51" t="s">
        <v>196</v>
      </c>
      <c r="L98" s="51" t="s">
        <v>196</v>
      </c>
      <c r="M98" s="51" t="s">
        <v>196</v>
      </c>
      <c r="N98" s="51"/>
      <c r="O98" s="51" t="s">
        <v>196</v>
      </c>
      <c r="P98" s="51" t="s">
        <v>196</v>
      </c>
    </row>
    <row r="99" spans="1:18" x14ac:dyDescent="0.25">
      <c r="A99" t="s">
        <v>554</v>
      </c>
      <c r="B99" s="51" t="s">
        <v>555</v>
      </c>
      <c r="C99" s="51"/>
      <c r="D99" s="51"/>
      <c r="E99" s="51" t="s">
        <v>539</v>
      </c>
      <c r="F99" s="51"/>
      <c r="G99" s="239"/>
      <c r="H99" s="51"/>
      <c r="I99" s="51"/>
      <c r="J99" s="51" t="s">
        <v>196</v>
      </c>
      <c r="K99" s="51" t="s">
        <v>196</v>
      </c>
      <c r="L99" s="51" t="s">
        <v>196</v>
      </c>
      <c r="M99" s="51" t="s">
        <v>196</v>
      </c>
      <c r="N99" s="51"/>
      <c r="O99" s="51"/>
      <c r="P99" s="51" t="s">
        <v>196</v>
      </c>
      <c r="R99">
        <v>14</v>
      </c>
    </row>
    <row r="100" spans="1:18" x14ac:dyDescent="0.25">
      <c r="A100" t="s">
        <v>556</v>
      </c>
      <c r="B100" s="51" t="s">
        <v>557</v>
      </c>
      <c r="C100" s="51"/>
      <c r="D100" s="51"/>
      <c r="E100" s="51" t="s">
        <v>539</v>
      </c>
      <c r="F100" s="51"/>
      <c r="G100" s="51"/>
      <c r="H100" s="51"/>
      <c r="I100" s="51"/>
      <c r="J100" s="51"/>
      <c r="K100" s="51"/>
      <c r="L100" s="239" t="s">
        <v>558</v>
      </c>
      <c r="M100" s="51"/>
      <c r="N100" s="51"/>
      <c r="O100" s="51"/>
      <c r="P100" s="51"/>
    </row>
    <row r="101" spans="1:18" x14ac:dyDescent="0.25">
      <c r="A101" t="s">
        <v>559</v>
      </c>
      <c r="B101" s="51" t="s">
        <v>560</v>
      </c>
      <c r="C101" s="51"/>
      <c r="D101" s="51"/>
      <c r="E101" s="51" t="s">
        <v>539</v>
      </c>
      <c r="F101" s="51"/>
      <c r="G101" s="51"/>
      <c r="H101" s="51"/>
      <c r="I101" s="51"/>
      <c r="J101" s="51" t="s">
        <v>196</v>
      </c>
      <c r="K101" s="51" t="s">
        <v>196</v>
      </c>
      <c r="L101" s="51" t="s">
        <v>196</v>
      </c>
      <c r="M101" s="51"/>
      <c r="N101" s="51"/>
      <c r="O101" s="51"/>
      <c r="P101" s="51" t="s">
        <v>196</v>
      </c>
      <c r="R101">
        <v>15</v>
      </c>
    </row>
    <row r="102" spans="1:18" x14ac:dyDescent="0.25">
      <c r="A102" t="s">
        <v>561</v>
      </c>
      <c r="B102" s="51" t="s">
        <v>562</v>
      </c>
      <c r="C102" s="51"/>
      <c r="D102" s="51"/>
      <c r="E102" s="51" t="s">
        <v>539</v>
      </c>
      <c r="F102" s="51"/>
      <c r="G102" s="51"/>
      <c r="H102" s="51"/>
      <c r="I102" s="51"/>
      <c r="J102" s="51" t="s">
        <v>196</v>
      </c>
      <c r="K102" s="51" t="s">
        <v>196</v>
      </c>
      <c r="L102" s="51" t="s">
        <v>196</v>
      </c>
      <c r="M102" s="51"/>
      <c r="N102" s="51"/>
      <c r="O102" s="51"/>
      <c r="P102" s="51" t="s">
        <v>196</v>
      </c>
    </row>
    <row r="103" spans="1:18" x14ac:dyDescent="0.25">
      <c r="A103" t="s">
        <v>563</v>
      </c>
      <c r="B103" s="62" t="s">
        <v>564</v>
      </c>
      <c r="C103" s="62"/>
      <c r="D103" s="62"/>
      <c r="E103" s="62" t="s">
        <v>539</v>
      </c>
      <c r="F103" s="62"/>
      <c r="G103" s="62"/>
      <c r="H103" s="62"/>
      <c r="I103" s="62"/>
      <c r="J103" s="62"/>
      <c r="K103" s="62"/>
      <c r="L103" s="62" t="s">
        <v>196</v>
      </c>
      <c r="M103" s="62"/>
      <c r="N103" s="62"/>
      <c r="O103" s="62"/>
      <c r="P103" s="62"/>
    </row>
    <row r="104" spans="1:18" x14ac:dyDescent="0.25">
      <c r="B104" s="62"/>
      <c r="C104" s="62"/>
      <c r="D104" s="62"/>
      <c r="E104" s="62"/>
      <c r="F104" s="62"/>
      <c r="G104" s="62"/>
      <c r="H104" s="62"/>
      <c r="I104" s="62"/>
      <c r="J104" s="62"/>
      <c r="K104" s="62"/>
      <c r="L104" s="62"/>
      <c r="M104" s="62"/>
      <c r="N104" s="62"/>
      <c r="O104" s="62"/>
      <c r="P104" s="62"/>
    </row>
    <row r="105" spans="1:18" x14ac:dyDescent="0.25">
      <c r="B105" s="62"/>
      <c r="C105" s="62"/>
      <c r="D105" s="62"/>
      <c r="E105" s="62"/>
      <c r="F105" s="62"/>
      <c r="G105" s="62"/>
      <c r="H105" s="62"/>
      <c r="I105" s="62"/>
      <c r="J105" s="62"/>
      <c r="K105" s="62"/>
      <c r="L105" s="62"/>
      <c r="M105" s="62"/>
      <c r="N105" s="62"/>
      <c r="O105" s="62"/>
      <c r="P105" s="62"/>
    </row>
    <row r="106" spans="1:18" x14ac:dyDescent="0.25">
      <c r="B106" s="62"/>
      <c r="C106" s="62"/>
      <c r="D106" s="62"/>
      <c r="E106" s="62"/>
      <c r="F106" s="62"/>
      <c r="G106" s="62"/>
      <c r="H106" s="62"/>
      <c r="I106" s="62"/>
      <c r="J106" s="62"/>
      <c r="K106" s="62"/>
      <c r="L106" s="62"/>
      <c r="M106" s="62"/>
      <c r="N106" s="62"/>
      <c r="O106" s="62"/>
      <c r="P106" s="62"/>
    </row>
    <row r="107" spans="1:18" x14ac:dyDescent="0.25">
      <c r="B107" s="62"/>
      <c r="C107" s="62"/>
      <c r="D107" s="62"/>
      <c r="E107" s="62"/>
      <c r="F107" s="62"/>
      <c r="G107" s="62"/>
      <c r="H107" s="62"/>
      <c r="I107" s="62"/>
      <c r="J107" s="62"/>
      <c r="K107" s="62"/>
      <c r="L107" s="62"/>
      <c r="M107" s="62"/>
      <c r="N107" s="62"/>
      <c r="O107" s="62"/>
      <c r="P107" s="62"/>
    </row>
    <row r="108" spans="1:18" x14ac:dyDescent="0.25">
      <c r="B108" s="62"/>
      <c r="C108" s="62"/>
      <c r="D108" s="62"/>
      <c r="E108" s="62"/>
      <c r="F108" s="62"/>
      <c r="G108" s="62"/>
      <c r="H108" s="62"/>
      <c r="I108" s="62"/>
      <c r="J108" s="62"/>
      <c r="K108" s="62"/>
      <c r="L108" s="62"/>
      <c r="M108" s="62"/>
      <c r="N108" s="62"/>
      <c r="O108" s="62"/>
      <c r="P108" s="62"/>
    </row>
    <row r="109" spans="1:18" x14ac:dyDescent="0.25">
      <c r="B109" s="62"/>
      <c r="C109" s="62"/>
      <c r="D109" s="62"/>
      <c r="E109" s="62"/>
      <c r="F109" s="62"/>
      <c r="G109" s="62"/>
      <c r="H109" s="62"/>
      <c r="I109" s="62"/>
      <c r="J109" s="62"/>
      <c r="K109" s="62"/>
      <c r="L109" s="62"/>
      <c r="M109" s="62"/>
      <c r="N109" s="62"/>
      <c r="O109" s="62"/>
      <c r="P109" s="62"/>
    </row>
    <row r="110" spans="1:18" x14ac:dyDescent="0.25">
      <c r="B110" s="62"/>
      <c r="C110" s="62"/>
      <c r="D110" s="62"/>
      <c r="E110" s="62"/>
      <c r="F110" s="62"/>
      <c r="G110" s="62"/>
      <c r="H110" s="62"/>
      <c r="I110" s="62"/>
      <c r="J110" s="62"/>
      <c r="K110" s="62"/>
      <c r="L110" s="62"/>
      <c r="M110" s="62"/>
      <c r="N110" s="62"/>
      <c r="O110" s="62"/>
      <c r="P110" s="62"/>
    </row>
    <row r="111" spans="1:18" x14ac:dyDescent="0.25">
      <c r="B111" s="62"/>
      <c r="C111" s="62"/>
      <c r="D111" s="62"/>
      <c r="E111" s="62"/>
      <c r="F111" s="62"/>
      <c r="G111" s="62"/>
      <c r="H111" s="62"/>
      <c r="I111" s="62"/>
      <c r="J111" s="62"/>
      <c r="K111" s="62"/>
      <c r="L111" s="62"/>
      <c r="M111" s="62"/>
      <c r="N111" s="62"/>
      <c r="O111" s="62"/>
      <c r="P111" s="62"/>
    </row>
    <row r="112" spans="1:18" x14ac:dyDescent="0.25">
      <c r="A112" t="s">
        <v>565</v>
      </c>
      <c r="B112" s="62" t="s">
        <v>566</v>
      </c>
      <c r="C112" s="62"/>
      <c r="D112" s="62"/>
      <c r="E112" s="62" t="s">
        <v>539</v>
      </c>
      <c r="F112" s="62"/>
      <c r="G112" s="62"/>
      <c r="H112" s="62"/>
      <c r="I112" s="62"/>
      <c r="J112" s="62"/>
      <c r="K112" s="62"/>
      <c r="L112" s="62" t="s">
        <v>196</v>
      </c>
      <c r="M112" s="62"/>
      <c r="N112" s="62"/>
      <c r="O112" s="62"/>
      <c r="P112" s="62"/>
    </row>
    <row r="113" spans="1:16" x14ac:dyDescent="0.25">
      <c r="B113" s="62"/>
      <c r="C113" s="62"/>
      <c r="D113" s="62"/>
      <c r="E113" s="62"/>
      <c r="F113" s="62"/>
      <c r="G113" s="62"/>
      <c r="H113" s="62"/>
      <c r="I113" s="62"/>
      <c r="J113" s="62"/>
      <c r="K113" s="62"/>
      <c r="L113" s="62"/>
      <c r="M113" s="62"/>
      <c r="N113" s="62"/>
      <c r="O113" s="62"/>
      <c r="P113" s="62"/>
    </row>
    <row r="114" spans="1:16" x14ac:dyDescent="0.25">
      <c r="B114" s="62"/>
      <c r="C114" s="62"/>
      <c r="D114" s="62"/>
      <c r="E114" s="62"/>
      <c r="F114" s="62"/>
      <c r="G114" s="62"/>
      <c r="H114" s="62"/>
      <c r="I114" s="62"/>
      <c r="J114" s="62"/>
      <c r="K114" s="62"/>
      <c r="L114" s="62"/>
      <c r="M114" s="62"/>
      <c r="N114" s="62"/>
      <c r="O114" s="62"/>
      <c r="P114" s="62"/>
    </row>
    <row r="115" spans="1:16" x14ac:dyDescent="0.25">
      <c r="B115" s="62"/>
      <c r="C115" s="62"/>
      <c r="D115" s="62"/>
      <c r="E115" s="62"/>
      <c r="F115" s="62"/>
      <c r="G115" s="62"/>
      <c r="H115" s="62"/>
      <c r="I115" s="62"/>
      <c r="J115" s="62"/>
      <c r="K115" s="62"/>
      <c r="L115" s="62"/>
      <c r="M115" s="62"/>
      <c r="N115" s="62"/>
      <c r="O115" s="62"/>
      <c r="P115" s="62"/>
    </row>
    <row r="116" spans="1:16" x14ac:dyDescent="0.25">
      <c r="B116" s="62"/>
      <c r="C116" s="62"/>
      <c r="D116" s="62"/>
      <c r="E116" s="62"/>
      <c r="F116" s="62"/>
      <c r="G116" s="62"/>
      <c r="H116" s="62"/>
      <c r="I116" s="62"/>
      <c r="J116" s="62"/>
      <c r="K116" s="62"/>
      <c r="L116" s="62"/>
      <c r="M116" s="62"/>
      <c r="N116" s="62"/>
      <c r="O116" s="62"/>
      <c r="P116" s="62"/>
    </row>
    <row r="117" spans="1:16" x14ac:dyDescent="0.25">
      <c r="B117" s="62"/>
      <c r="C117" s="62"/>
      <c r="D117" s="62"/>
      <c r="E117" s="62"/>
      <c r="F117" s="62"/>
      <c r="G117" s="62"/>
      <c r="H117" s="62"/>
      <c r="I117" s="62"/>
      <c r="J117" s="62"/>
      <c r="K117" s="62"/>
      <c r="L117" s="62"/>
      <c r="M117" s="62"/>
      <c r="N117" s="62"/>
      <c r="O117" s="62"/>
      <c r="P117" s="62"/>
    </row>
    <row r="118" spans="1:16" x14ac:dyDescent="0.25">
      <c r="B118" s="62"/>
      <c r="C118" s="62"/>
      <c r="D118" s="62"/>
      <c r="E118" s="62"/>
      <c r="F118" s="62"/>
      <c r="G118" s="62"/>
      <c r="H118" s="62"/>
      <c r="I118" s="62"/>
      <c r="J118" s="62"/>
      <c r="K118" s="62"/>
      <c r="L118" s="62"/>
      <c r="M118" s="62"/>
      <c r="N118" s="62"/>
      <c r="O118" s="62"/>
      <c r="P118" s="62"/>
    </row>
    <row r="119" spans="1:16" x14ac:dyDescent="0.25">
      <c r="B119" s="62"/>
      <c r="C119" s="62"/>
      <c r="D119" s="62"/>
      <c r="E119" s="62"/>
      <c r="F119" s="62"/>
      <c r="G119" s="62"/>
      <c r="H119" s="62"/>
      <c r="I119" s="62"/>
      <c r="J119" s="62"/>
      <c r="K119" s="62"/>
      <c r="L119" s="62"/>
      <c r="M119" s="62"/>
      <c r="N119" s="62"/>
      <c r="O119" s="62"/>
      <c r="P119" s="62"/>
    </row>
    <row r="120" spans="1:16" x14ac:dyDescent="0.25">
      <c r="B120" s="62"/>
      <c r="C120" s="62"/>
      <c r="D120" s="62"/>
      <c r="E120" s="62"/>
      <c r="F120" s="62"/>
      <c r="G120" s="62"/>
      <c r="H120" s="62"/>
      <c r="I120" s="62"/>
      <c r="J120" s="62"/>
      <c r="K120" s="62"/>
      <c r="L120" s="62"/>
      <c r="M120" s="62"/>
      <c r="N120" s="62"/>
      <c r="O120" s="62"/>
      <c r="P120" s="62"/>
    </row>
    <row r="121" spans="1:16" x14ac:dyDescent="0.25">
      <c r="A121" t="s">
        <v>567</v>
      </c>
      <c r="B121" s="51" t="s">
        <v>568</v>
      </c>
      <c r="C121" s="51"/>
      <c r="D121" s="51"/>
      <c r="E121" s="51"/>
      <c r="F121" s="51"/>
      <c r="G121" s="239"/>
      <c r="H121" s="51"/>
      <c r="I121" s="51"/>
      <c r="J121" s="51"/>
      <c r="K121" s="51"/>
      <c r="L121" s="51"/>
      <c r="M121" s="51" t="s">
        <v>196</v>
      </c>
      <c r="N121" s="51"/>
      <c r="O121" s="51"/>
      <c r="P121" s="51"/>
    </row>
    <row r="122" spans="1:16" x14ac:dyDescent="0.25">
      <c r="A122" t="s">
        <v>569</v>
      </c>
      <c r="B122" s="51" t="s">
        <v>570</v>
      </c>
      <c r="C122" s="51"/>
      <c r="D122" s="51"/>
      <c r="E122" s="51" t="s">
        <v>571</v>
      </c>
      <c r="F122" s="51"/>
      <c r="G122" s="51"/>
      <c r="H122" s="51"/>
      <c r="I122" s="51"/>
      <c r="J122" s="51"/>
      <c r="K122" s="51" t="s">
        <v>196</v>
      </c>
      <c r="L122" s="51"/>
      <c r="M122" s="51"/>
      <c r="N122" s="51"/>
      <c r="O122" s="51"/>
      <c r="P122" s="51"/>
    </row>
    <row r="123" spans="1:16" x14ac:dyDescent="0.25">
      <c r="A123" t="s">
        <v>572</v>
      </c>
      <c r="B123" s="51" t="s">
        <v>573</v>
      </c>
      <c r="C123" s="51"/>
      <c r="D123" s="51"/>
      <c r="E123" s="51" t="s">
        <v>539</v>
      </c>
      <c r="F123" s="51"/>
      <c r="G123" s="51"/>
      <c r="H123" s="51"/>
      <c r="I123" s="51"/>
      <c r="J123" s="51"/>
      <c r="K123" s="239" t="s">
        <v>574</v>
      </c>
      <c r="L123" s="51"/>
      <c r="M123" s="51"/>
      <c r="N123" s="51" t="s">
        <v>196</v>
      </c>
      <c r="O123" s="51"/>
      <c r="P123" s="51"/>
    </row>
    <row r="124" spans="1:16" x14ac:dyDescent="0.25">
      <c r="A124" t="s">
        <v>575</v>
      </c>
      <c r="B124" s="51" t="s">
        <v>576</v>
      </c>
      <c r="C124" s="51"/>
      <c r="D124" s="51"/>
      <c r="E124" s="51" t="s">
        <v>577</v>
      </c>
      <c r="F124" s="51"/>
      <c r="G124" s="51"/>
      <c r="H124" s="51"/>
      <c r="I124" s="51"/>
      <c r="J124" s="51"/>
      <c r="K124" s="51"/>
      <c r="L124" s="51"/>
      <c r="M124" s="51"/>
      <c r="N124" s="51"/>
      <c r="O124" s="51"/>
      <c r="P124" s="51" t="s">
        <v>196</v>
      </c>
    </row>
    <row r="125" spans="1:16" x14ac:dyDescent="0.25">
      <c r="A125" t="s">
        <v>578</v>
      </c>
      <c r="B125" s="51" t="s">
        <v>579</v>
      </c>
      <c r="C125" s="51"/>
      <c r="D125" s="51"/>
      <c r="E125" s="51" t="s">
        <v>539</v>
      </c>
      <c r="F125" s="51"/>
      <c r="G125" s="51"/>
      <c r="H125" s="51"/>
      <c r="I125" s="51"/>
      <c r="J125" s="51"/>
      <c r="K125" s="51" t="s">
        <v>196</v>
      </c>
      <c r="L125" s="51"/>
      <c r="M125" s="51"/>
      <c r="N125" s="51" t="s">
        <v>196</v>
      </c>
      <c r="O125" s="51"/>
      <c r="P125" s="51"/>
    </row>
    <row r="126" spans="1:16" x14ac:dyDescent="0.25">
      <c r="A126" t="s">
        <v>580</v>
      </c>
      <c r="B126" s="51" t="s">
        <v>581</v>
      </c>
      <c r="C126" s="51"/>
      <c r="D126" s="51"/>
      <c r="E126" s="51" t="s">
        <v>539</v>
      </c>
      <c r="F126" s="51"/>
      <c r="G126" s="51"/>
      <c r="H126" s="51"/>
      <c r="I126" s="51"/>
      <c r="J126" s="51"/>
      <c r="K126" s="51"/>
      <c r="L126" s="51"/>
      <c r="M126" s="51"/>
      <c r="N126" s="51"/>
      <c r="O126" s="51"/>
      <c r="P126" s="51"/>
    </row>
    <row r="127" spans="1:16" x14ac:dyDescent="0.25">
      <c r="A127" t="s">
        <v>582</v>
      </c>
      <c r="B127" s="51" t="s">
        <v>583</v>
      </c>
      <c r="C127" s="51"/>
      <c r="D127" s="51"/>
      <c r="E127" s="51" t="s">
        <v>539</v>
      </c>
      <c r="F127" s="51"/>
      <c r="G127" s="51"/>
      <c r="H127" s="51"/>
      <c r="I127" s="51"/>
      <c r="J127" s="51"/>
      <c r="K127" s="51" t="s">
        <v>196</v>
      </c>
      <c r="L127" s="51"/>
      <c r="M127" s="51"/>
      <c r="N127" s="51" t="s">
        <v>196</v>
      </c>
      <c r="O127" s="51"/>
      <c r="P127" s="51"/>
    </row>
    <row r="128" spans="1:16" x14ac:dyDescent="0.25">
      <c r="A128" t="s">
        <v>584</v>
      </c>
      <c r="B128" s="51" t="s">
        <v>585</v>
      </c>
      <c r="C128" s="51"/>
      <c r="D128" s="51"/>
      <c r="E128" s="51" t="s">
        <v>539</v>
      </c>
      <c r="F128" s="51"/>
      <c r="G128" s="51"/>
      <c r="H128" s="51"/>
      <c r="I128" s="51"/>
      <c r="J128" s="51"/>
      <c r="K128" s="51"/>
      <c r="L128" s="51"/>
      <c r="M128" s="51"/>
      <c r="N128" s="51" t="s">
        <v>196</v>
      </c>
      <c r="O128" s="51"/>
      <c r="P128" s="51"/>
    </row>
    <row r="129" spans="1:18" x14ac:dyDescent="0.25">
      <c r="A129" t="s">
        <v>586</v>
      </c>
      <c r="B129" s="51" t="s">
        <v>587</v>
      </c>
      <c r="C129" s="51"/>
      <c r="D129" s="51"/>
      <c r="E129" s="51" t="s">
        <v>539</v>
      </c>
      <c r="F129" s="51"/>
      <c r="G129" s="51"/>
      <c r="H129" s="51"/>
      <c r="I129" s="51"/>
      <c r="J129" s="51"/>
      <c r="K129" s="51"/>
      <c r="L129" s="51"/>
      <c r="M129" s="51"/>
      <c r="N129" s="51"/>
      <c r="O129" s="51"/>
      <c r="P129" s="51"/>
      <c r="Q129" t="s">
        <v>588</v>
      </c>
    </row>
    <row r="130" spans="1:18" x14ac:dyDescent="0.25">
      <c r="A130" t="s">
        <v>589</v>
      </c>
      <c r="B130" s="51" t="s">
        <v>590</v>
      </c>
      <c r="C130" s="51"/>
      <c r="D130" s="51"/>
      <c r="E130" s="51" t="s">
        <v>539</v>
      </c>
      <c r="F130" s="51"/>
      <c r="G130" s="51"/>
      <c r="H130" s="51"/>
      <c r="I130" s="51"/>
      <c r="J130" s="51"/>
      <c r="K130" s="51" t="s">
        <v>196</v>
      </c>
      <c r="L130" s="51"/>
      <c r="M130" s="51"/>
      <c r="N130" s="51"/>
      <c r="O130" s="51"/>
      <c r="P130" s="51"/>
    </row>
    <row r="131" spans="1:18" x14ac:dyDescent="0.25">
      <c r="A131" t="s">
        <v>591</v>
      </c>
      <c r="B131" s="51" t="s">
        <v>592</v>
      </c>
      <c r="C131" s="51"/>
      <c r="D131" s="51"/>
      <c r="E131" s="51" t="s">
        <v>539</v>
      </c>
      <c r="F131" s="51"/>
      <c r="G131" s="51"/>
      <c r="H131" s="51"/>
      <c r="I131" s="51"/>
      <c r="J131" s="51"/>
      <c r="K131" s="51" t="s">
        <v>196</v>
      </c>
      <c r="L131" s="51"/>
      <c r="M131" s="51"/>
      <c r="N131" s="51"/>
      <c r="O131" s="51"/>
      <c r="P131" s="51"/>
    </row>
    <row r="132" spans="1:18" x14ac:dyDescent="0.25">
      <c r="A132" t="s">
        <v>593</v>
      </c>
      <c r="B132" s="51" t="s">
        <v>594</v>
      </c>
      <c r="C132" s="51"/>
      <c r="D132" s="51"/>
      <c r="E132" s="51" t="s">
        <v>539</v>
      </c>
      <c r="F132" s="51"/>
      <c r="G132" s="51"/>
      <c r="H132" s="51"/>
      <c r="I132" s="51"/>
      <c r="J132" s="51"/>
      <c r="K132" s="51"/>
      <c r="L132" s="51"/>
      <c r="M132" s="51" t="s">
        <v>196</v>
      </c>
      <c r="N132" s="51"/>
      <c r="O132" s="51"/>
      <c r="P132" s="51"/>
    </row>
    <row r="133" spans="1:18" x14ac:dyDescent="0.25">
      <c r="A133" t="s">
        <v>595</v>
      </c>
      <c r="B133" s="51" t="s">
        <v>596</v>
      </c>
      <c r="C133" s="51"/>
      <c r="D133" s="51"/>
      <c r="E133" s="51" t="s">
        <v>539</v>
      </c>
      <c r="F133" s="51"/>
      <c r="G133" s="51"/>
      <c r="H133" s="51"/>
      <c r="I133" s="51"/>
      <c r="J133" s="51"/>
      <c r="K133" s="51"/>
      <c r="L133" s="51"/>
      <c r="M133" s="51" t="s">
        <v>196</v>
      </c>
      <c r="N133" s="51" t="s">
        <v>196</v>
      </c>
      <c r="O133" s="51"/>
      <c r="P133" s="51"/>
    </row>
    <row r="134" spans="1:18" x14ac:dyDescent="0.25">
      <c r="A134" t="s">
        <v>597</v>
      </c>
      <c r="B134" s="51" t="s">
        <v>598</v>
      </c>
      <c r="C134" s="51"/>
      <c r="D134" s="51"/>
      <c r="E134" s="51" t="s">
        <v>539</v>
      </c>
      <c r="F134" s="51"/>
      <c r="G134" s="51"/>
      <c r="H134" s="51"/>
      <c r="I134" s="51"/>
      <c r="J134" s="51"/>
      <c r="K134" s="51"/>
      <c r="L134" s="51"/>
      <c r="M134" s="51"/>
      <c r="N134" s="51" t="s">
        <v>196</v>
      </c>
      <c r="O134" s="51"/>
      <c r="P134" s="51"/>
    </row>
    <row r="135" spans="1:18" x14ac:dyDescent="0.25">
      <c r="A135" t="s">
        <v>599</v>
      </c>
      <c r="B135" s="51" t="s">
        <v>600</v>
      </c>
      <c r="C135" s="51"/>
      <c r="D135" s="51"/>
      <c r="E135" s="51" t="s">
        <v>539</v>
      </c>
      <c r="F135" s="51"/>
      <c r="G135" s="51"/>
      <c r="H135" s="51"/>
      <c r="I135" s="51"/>
      <c r="J135" s="51"/>
      <c r="K135" s="51"/>
      <c r="L135" s="51"/>
      <c r="M135" s="51"/>
      <c r="N135" s="51" t="s">
        <v>196</v>
      </c>
      <c r="O135" s="51"/>
      <c r="P135" s="51"/>
    </row>
    <row r="136" spans="1:18" x14ac:dyDescent="0.25">
      <c r="A136" t="s">
        <v>601</v>
      </c>
      <c r="B136" s="51" t="s">
        <v>602</v>
      </c>
      <c r="C136" s="51"/>
      <c r="D136" s="51"/>
      <c r="E136" s="51" t="s">
        <v>539</v>
      </c>
      <c r="F136" s="51"/>
      <c r="G136" s="51"/>
      <c r="H136" s="51"/>
      <c r="I136" s="51"/>
      <c r="J136" s="51"/>
      <c r="K136" s="51"/>
      <c r="L136" s="51"/>
      <c r="M136" s="51"/>
      <c r="N136" s="51" t="s">
        <v>196</v>
      </c>
      <c r="O136" s="51"/>
      <c r="P136" s="51"/>
    </row>
    <row r="137" spans="1:18" x14ac:dyDescent="0.25">
      <c r="A137" t="s">
        <v>603</v>
      </c>
      <c r="B137" s="51" t="s">
        <v>604</v>
      </c>
      <c r="C137" s="51"/>
      <c r="D137" s="51"/>
      <c r="E137" s="51" t="s">
        <v>539</v>
      </c>
      <c r="F137" s="51"/>
      <c r="G137" s="51"/>
      <c r="H137" s="51"/>
      <c r="I137" s="51"/>
      <c r="J137" s="51"/>
      <c r="K137" s="51"/>
      <c r="L137" s="51"/>
      <c r="M137" s="51"/>
      <c r="N137" s="51"/>
      <c r="O137" s="51"/>
      <c r="P137" s="51"/>
    </row>
    <row r="138" spans="1:18" x14ac:dyDescent="0.25">
      <c r="A138" t="s">
        <v>605</v>
      </c>
      <c r="B138" s="51" t="s">
        <v>606</v>
      </c>
      <c r="C138" s="51"/>
      <c r="D138" s="51"/>
      <c r="E138" s="51" t="s">
        <v>539</v>
      </c>
      <c r="F138" s="51"/>
      <c r="G138" s="51"/>
      <c r="H138" s="51"/>
      <c r="I138" s="51"/>
      <c r="J138" s="51"/>
      <c r="K138" s="51"/>
      <c r="L138" s="51"/>
      <c r="M138" s="51"/>
      <c r="N138" s="51"/>
      <c r="O138" s="51"/>
      <c r="P138" s="51" t="s">
        <v>196</v>
      </c>
    </row>
    <row r="139" spans="1:18" x14ac:dyDescent="0.25">
      <c r="A139" t="s">
        <v>607</v>
      </c>
      <c r="B139" s="51" t="s">
        <v>608</v>
      </c>
      <c r="C139" s="51"/>
      <c r="D139" s="51"/>
      <c r="E139" s="51" t="s">
        <v>539</v>
      </c>
      <c r="F139" s="51"/>
      <c r="G139" s="51"/>
      <c r="H139" s="51"/>
      <c r="I139" s="51"/>
      <c r="J139" s="51"/>
      <c r="K139" s="51"/>
      <c r="L139" s="51" t="s">
        <v>196</v>
      </c>
      <c r="M139" s="51"/>
      <c r="N139" s="51"/>
      <c r="O139" s="51"/>
      <c r="P139" s="51" t="s">
        <v>196</v>
      </c>
    </row>
    <row r="140" spans="1:18" x14ac:dyDescent="0.25">
      <c r="A140" t="s">
        <v>609</v>
      </c>
      <c r="B140" s="51" t="s">
        <v>610</v>
      </c>
      <c r="C140" s="51"/>
      <c r="D140" s="51"/>
      <c r="E140" s="51" t="s">
        <v>539</v>
      </c>
      <c r="F140" s="51"/>
      <c r="G140" s="51"/>
      <c r="H140" s="51"/>
      <c r="I140" s="51"/>
      <c r="J140" s="51"/>
      <c r="K140" s="51"/>
      <c r="L140" s="51"/>
      <c r="M140" s="51"/>
      <c r="N140" s="51"/>
      <c r="O140" s="51"/>
      <c r="P140" s="51"/>
    </row>
    <row r="141" spans="1:18" x14ac:dyDescent="0.25">
      <c r="A141" t="s">
        <v>611</v>
      </c>
      <c r="B141" s="51" t="s">
        <v>612</v>
      </c>
      <c r="C141" s="51"/>
      <c r="D141" s="51"/>
      <c r="E141" s="51" t="s">
        <v>539</v>
      </c>
      <c r="F141" s="51"/>
      <c r="G141" s="51"/>
      <c r="H141" s="51"/>
      <c r="I141" s="51"/>
      <c r="J141" s="51"/>
      <c r="K141" s="51"/>
      <c r="L141" s="51"/>
      <c r="M141" s="51"/>
      <c r="N141" s="51"/>
      <c r="O141" s="51"/>
      <c r="P141" s="51"/>
    </row>
    <row r="142" spans="1:18" x14ac:dyDescent="0.25">
      <c r="A142" t="s">
        <v>613</v>
      </c>
      <c r="B142" s="51" t="s">
        <v>614</v>
      </c>
      <c r="C142" s="51"/>
      <c r="D142" s="51"/>
      <c r="E142" s="51" t="s">
        <v>539</v>
      </c>
      <c r="F142" s="51"/>
      <c r="G142" s="51"/>
      <c r="H142" s="51"/>
      <c r="I142" s="51"/>
      <c r="J142" s="51"/>
      <c r="K142" s="51"/>
      <c r="L142" s="51"/>
      <c r="M142" s="51"/>
      <c r="N142" s="51"/>
      <c r="O142" s="51"/>
      <c r="P142" s="51"/>
    </row>
    <row r="143" spans="1:18" x14ac:dyDescent="0.25">
      <c r="A143" t="s">
        <v>615</v>
      </c>
      <c r="B143" s="51" t="s">
        <v>616</v>
      </c>
      <c r="C143" s="51"/>
      <c r="D143" s="51"/>
      <c r="E143" s="51" t="s">
        <v>539</v>
      </c>
      <c r="F143" s="51"/>
      <c r="G143" s="51"/>
      <c r="H143" s="51"/>
      <c r="I143" s="51"/>
      <c r="J143" s="51"/>
      <c r="K143" s="51"/>
      <c r="L143" s="51"/>
      <c r="M143" s="51"/>
      <c r="N143" s="51"/>
      <c r="O143" s="51"/>
      <c r="P143" s="51"/>
    </row>
    <row r="144" spans="1:18" x14ac:dyDescent="0.25">
      <c r="A144" t="s">
        <v>617</v>
      </c>
      <c r="B144" s="51" t="s">
        <v>618</v>
      </c>
      <c r="C144" s="51"/>
      <c r="D144" s="51"/>
      <c r="E144" s="51" t="s">
        <v>539</v>
      </c>
      <c r="F144" s="51"/>
      <c r="G144" s="51"/>
      <c r="H144" s="51"/>
      <c r="I144" s="51"/>
      <c r="J144" s="51"/>
      <c r="K144" s="51"/>
      <c r="L144" s="51"/>
      <c r="M144" s="51"/>
      <c r="N144" s="51"/>
      <c r="O144" s="51"/>
      <c r="P144" s="51"/>
      <c r="R144">
        <v>8</v>
      </c>
    </row>
    <row r="145" spans="1:18" x14ac:dyDescent="0.25">
      <c r="A145" t="s">
        <v>619</v>
      </c>
      <c r="B145" s="51" t="s">
        <v>620</v>
      </c>
      <c r="C145" s="51"/>
      <c r="D145" s="51"/>
      <c r="E145" s="51" t="s">
        <v>539</v>
      </c>
      <c r="F145" s="51"/>
      <c r="G145" s="51"/>
      <c r="H145" s="51"/>
      <c r="I145" s="51"/>
      <c r="J145" s="51"/>
      <c r="K145" s="51"/>
      <c r="L145" s="51"/>
      <c r="M145" s="51"/>
      <c r="N145" s="51"/>
      <c r="O145" s="51"/>
      <c r="P145" s="51"/>
    </row>
    <row r="146" spans="1:18" x14ac:dyDescent="0.25">
      <c r="A146" t="s">
        <v>621</v>
      </c>
      <c r="B146" s="51" t="s">
        <v>622</v>
      </c>
      <c r="C146" s="51"/>
      <c r="D146" s="51"/>
      <c r="E146" s="51" t="s">
        <v>539</v>
      </c>
      <c r="F146" s="51"/>
      <c r="G146" s="51"/>
      <c r="H146" s="51"/>
      <c r="I146" s="51"/>
      <c r="J146" s="51"/>
      <c r="K146" s="51"/>
      <c r="L146" s="51"/>
      <c r="M146" s="51"/>
      <c r="N146" s="51"/>
      <c r="O146" s="51"/>
      <c r="P146" s="51"/>
    </row>
    <row r="147" spans="1:18" x14ac:dyDescent="0.25">
      <c r="A147" t="s">
        <v>623</v>
      </c>
      <c r="B147" s="240" t="s">
        <v>624</v>
      </c>
      <c r="C147" s="62"/>
      <c r="D147" s="62"/>
      <c r="E147" s="208" t="s">
        <v>539</v>
      </c>
      <c r="F147" s="62"/>
      <c r="G147" s="62"/>
      <c r="H147" s="62"/>
      <c r="I147" s="62"/>
      <c r="J147" s="62"/>
      <c r="K147" s="62"/>
      <c r="L147" s="62"/>
      <c r="M147" s="62"/>
      <c r="N147" s="62"/>
      <c r="O147" s="208"/>
      <c r="P147" s="208"/>
    </row>
    <row r="148" spans="1:18" x14ac:dyDescent="0.25">
      <c r="B148" s="240"/>
      <c r="C148" s="62"/>
      <c r="D148" s="62"/>
      <c r="E148" s="208"/>
      <c r="F148" s="62"/>
      <c r="G148" s="62"/>
      <c r="H148" s="62"/>
      <c r="I148" s="62"/>
      <c r="J148" s="62"/>
      <c r="K148" s="62"/>
      <c r="L148" s="62"/>
      <c r="M148" s="62"/>
      <c r="N148" s="62"/>
      <c r="O148" s="208"/>
      <c r="P148" s="208"/>
    </row>
    <row r="149" spans="1:18" x14ac:dyDescent="0.25">
      <c r="B149" s="240"/>
      <c r="C149" s="62"/>
      <c r="D149" s="62"/>
      <c r="E149" s="208"/>
      <c r="F149" s="62"/>
      <c r="G149" s="62"/>
      <c r="H149" s="62"/>
      <c r="I149" s="62"/>
      <c r="J149" s="62"/>
      <c r="K149" s="62"/>
      <c r="L149" s="62"/>
      <c r="M149" s="62"/>
      <c r="N149" s="62"/>
      <c r="O149" s="208"/>
      <c r="P149" s="208"/>
    </row>
    <row r="150" spans="1:18" x14ac:dyDescent="0.25">
      <c r="A150" t="s">
        <v>625</v>
      </c>
      <c r="B150" s="240" t="s">
        <v>626</v>
      </c>
      <c r="C150" s="62"/>
      <c r="D150" s="62"/>
      <c r="E150" s="208" t="s">
        <v>627</v>
      </c>
      <c r="F150" s="62"/>
      <c r="G150" s="62"/>
      <c r="H150" s="62"/>
      <c r="I150" s="62"/>
      <c r="J150" s="62"/>
      <c r="K150" s="62"/>
      <c r="L150" s="62" t="s">
        <v>196</v>
      </c>
      <c r="M150" s="62"/>
      <c r="N150" s="62"/>
      <c r="O150" s="208"/>
      <c r="P150" s="208" t="s">
        <v>196</v>
      </c>
    </row>
    <row r="151" spans="1:18" x14ac:dyDescent="0.25">
      <c r="B151" s="240"/>
      <c r="C151" s="62"/>
      <c r="D151" s="62"/>
      <c r="E151" s="208"/>
      <c r="F151" s="62"/>
      <c r="G151" s="62"/>
      <c r="H151" s="62"/>
      <c r="I151" s="62"/>
      <c r="J151" s="62"/>
      <c r="K151" s="62"/>
      <c r="L151" s="62"/>
      <c r="M151" s="62"/>
      <c r="N151" s="62"/>
      <c r="O151" s="208"/>
      <c r="P151" s="208"/>
    </row>
    <row r="152" spans="1:18" x14ac:dyDescent="0.25">
      <c r="A152" t="s">
        <v>628</v>
      </c>
      <c r="B152" s="208" t="s">
        <v>629</v>
      </c>
      <c r="C152" s="62"/>
      <c r="D152" s="62"/>
      <c r="E152" s="208" t="s">
        <v>577</v>
      </c>
      <c r="F152" s="62"/>
      <c r="G152" s="62"/>
      <c r="H152" s="62"/>
      <c r="I152" s="62"/>
      <c r="J152" s="62"/>
      <c r="K152" s="62"/>
      <c r="L152" s="62"/>
      <c r="M152" s="62"/>
      <c r="N152" s="62"/>
      <c r="O152" s="208" t="s">
        <v>196</v>
      </c>
      <c r="P152" s="208" t="s">
        <v>196</v>
      </c>
    </row>
    <row r="153" spans="1:18" x14ac:dyDescent="0.25">
      <c r="A153" t="s">
        <v>630</v>
      </c>
      <c r="B153" s="208" t="s">
        <v>631</v>
      </c>
      <c r="C153" s="62"/>
      <c r="D153" s="62"/>
      <c r="E153" s="208" t="s">
        <v>577</v>
      </c>
      <c r="F153" s="62"/>
      <c r="G153" s="62"/>
      <c r="H153" s="62"/>
      <c r="I153" s="62"/>
      <c r="J153" s="62"/>
      <c r="K153" s="62"/>
      <c r="L153" s="62"/>
      <c r="M153" s="62"/>
      <c r="N153" s="62"/>
      <c r="O153" s="208" t="s">
        <v>196</v>
      </c>
      <c r="P153" s="208" t="s">
        <v>196</v>
      </c>
    </row>
    <row r="154" spans="1:18" x14ac:dyDescent="0.25">
      <c r="A154" t="s">
        <v>632</v>
      </c>
      <c r="B154" s="51" t="s">
        <v>633</v>
      </c>
      <c r="C154" s="51"/>
      <c r="D154" s="51"/>
      <c r="E154" s="51" t="s">
        <v>634</v>
      </c>
      <c r="F154" s="51"/>
      <c r="G154" s="51"/>
      <c r="H154" s="51"/>
      <c r="I154" s="51"/>
      <c r="J154" s="51"/>
      <c r="K154" s="51"/>
      <c r="L154" s="51"/>
      <c r="M154" s="51"/>
      <c r="N154" s="51"/>
      <c r="O154" s="51"/>
      <c r="P154" s="51"/>
    </row>
    <row r="155" spans="1:18" x14ac:dyDescent="0.25">
      <c r="A155" t="s">
        <v>635</v>
      </c>
      <c r="B155" s="51" t="s">
        <v>636</v>
      </c>
      <c r="C155" s="51"/>
      <c r="D155" s="51"/>
      <c r="E155" s="51" t="s">
        <v>634</v>
      </c>
      <c r="F155" s="51"/>
      <c r="G155" s="51"/>
      <c r="H155" s="51"/>
      <c r="I155" s="51"/>
      <c r="J155" s="51"/>
      <c r="K155" s="51" t="s">
        <v>196</v>
      </c>
      <c r="L155" s="51"/>
      <c r="M155" s="51"/>
      <c r="N155" s="51"/>
      <c r="O155" s="51"/>
      <c r="P155" s="51"/>
    </row>
    <row r="156" spans="1:18" x14ac:dyDescent="0.25">
      <c r="A156" t="s">
        <v>637</v>
      </c>
      <c r="B156" s="51" t="s">
        <v>638</v>
      </c>
      <c r="C156" s="51"/>
      <c r="D156" s="51"/>
      <c r="E156" s="51" t="s">
        <v>634</v>
      </c>
      <c r="F156" s="51"/>
      <c r="G156" s="51"/>
      <c r="H156" s="51"/>
      <c r="I156" s="51"/>
      <c r="J156" s="51"/>
      <c r="K156" s="51"/>
      <c r="L156" s="51"/>
      <c r="M156" s="51"/>
      <c r="N156" s="51"/>
      <c r="O156" s="51"/>
      <c r="P156" s="51"/>
    </row>
    <row r="157" spans="1:18" x14ac:dyDescent="0.25">
      <c r="A157" t="s">
        <v>639</v>
      </c>
      <c r="B157" s="51" t="s">
        <v>640</v>
      </c>
      <c r="C157" s="51"/>
      <c r="D157" s="51"/>
      <c r="E157" s="51" t="s">
        <v>634</v>
      </c>
      <c r="F157" s="51"/>
      <c r="G157" s="51"/>
      <c r="H157" s="51"/>
      <c r="I157" s="51"/>
      <c r="J157" s="51"/>
      <c r="K157" s="51"/>
      <c r="L157" s="51"/>
      <c r="M157" s="51"/>
      <c r="N157" s="51"/>
      <c r="O157" s="51"/>
      <c r="P157" s="51"/>
    </row>
    <row r="158" spans="1:18" x14ac:dyDescent="0.25">
      <c r="A158" t="s">
        <v>641</v>
      </c>
      <c r="B158" s="51" t="s">
        <v>642</v>
      </c>
      <c r="C158" s="51"/>
      <c r="D158" s="51"/>
      <c r="E158" s="51" t="s">
        <v>634</v>
      </c>
      <c r="F158" s="51"/>
      <c r="G158" s="51"/>
      <c r="H158" s="51"/>
      <c r="I158" s="51"/>
      <c r="J158" s="51"/>
      <c r="K158" s="51"/>
      <c r="L158" s="51"/>
      <c r="M158" s="51"/>
      <c r="N158" s="51"/>
      <c r="O158" s="51"/>
      <c r="P158" s="51" t="s">
        <v>196</v>
      </c>
    </row>
    <row r="159" spans="1:18" x14ac:dyDescent="0.25">
      <c r="A159" t="s">
        <v>643</v>
      </c>
      <c r="B159" s="51" t="s">
        <v>644</v>
      </c>
      <c r="C159" s="51"/>
      <c r="D159" s="51"/>
      <c r="E159" s="51" t="s">
        <v>634</v>
      </c>
      <c r="F159" s="51"/>
      <c r="G159" s="51"/>
      <c r="H159" s="51"/>
      <c r="I159" s="51"/>
      <c r="J159" s="51" t="s">
        <v>196</v>
      </c>
      <c r="K159" s="51" t="s">
        <v>196</v>
      </c>
      <c r="L159" s="51" t="s">
        <v>196</v>
      </c>
      <c r="M159" s="51" t="s">
        <v>196</v>
      </c>
      <c r="N159" s="51" t="s">
        <v>196</v>
      </c>
      <c r="O159" s="51"/>
      <c r="P159" s="51" t="s">
        <v>196</v>
      </c>
      <c r="R159">
        <v>16</v>
      </c>
    </row>
    <row r="160" spans="1:18" s="13" customFormat="1" ht="105" x14ac:dyDescent="0.25">
      <c r="A160" s="13" t="s">
        <v>645</v>
      </c>
      <c r="B160" s="246" t="s">
        <v>646</v>
      </c>
      <c r="C160" s="62"/>
      <c r="D160" s="62"/>
      <c r="E160" s="62" t="s">
        <v>634</v>
      </c>
      <c r="F160" s="62"/>
      <c r="G160" s="62"/>
      <c r="H160" s="62"/>
      <c r="I160" s="62"/>
      <c r="J160" s="62" t="s">
        <v>196</v>
      </c>
      <c r="K160" s="62"/>
      <c r="L160" s="62" t="s">
        <v>196</v>
      </c>
      <c r="M160" s="62"/>
      <c r="N160" s="62"/>
      <c r="O160" s="62"/>
      <c r="P160" s="62" t="s">
        <v>196</v>
      </c>
      <c r="R160" s="13">
        <v>17</v>
      </c>
    </row>
    <row r="161" spans="1:18" x14ac:dyDescent="0.25">
      <c r="A161" t="s">
        <v>647</v>
      </c>
      <c r="B161" s="51" t="s">
        <v>648</v>
      </c>
      <c r="C161" s="51"/>
      <c r="D161" s="51"/>
      <c r="E161" s="51" t="s">
        <v>634</v>
      </c>
      <c r="F161" s="51"/>
      <c r="G161" s="51"/>
      <c r="H161" s="51"/>
      <c r="I161" s="51"/>
      <c r="J161" s="51" t="s">
        <v>196</v>
      </c>
      <c r="K161" s="51"/>
      <c r="L161" s="51" t="s">
        <v>196</v>
      </c>
      <c r="M161" s="51"/>
      <c r="N161" s="51" t="s">
        <v>196</v>
      </c>
      <c r="O161" s="51"/>
      <c r="P161" s="51"/>
      <c r="R161">
        <v>6</v>
      </c>
    </row>
    <row r="162" spans="1:18" x14ac:dyDescent="0.25">
      <c r="A162" t="s">
        <v>649</v>
      </c>
      <c r="B162" s="51" t="s">
        <v>650</v>
      </c>
      <c r="C162" s="51"/>
      <c r="D162" s="51"/>
      <c r="E162" s="51" t="s">
        <v>634</v>
      </c>
      <c r="F162" s="51"/>
      <c r="G162" s="239"/>
      <c r="H162" s="51"/>
      <c r="I162" s="51"/>
      <c r="J162" s="51" t="s">
        <v>196</v>
      </c>
      <c r="K162" s="51" t="s">
        <v>196</v>
      </c>
      <c r="L162" s="51" t="s">
        <v>196</v>
      </c>
      <c r="M162" s="51" t="s">
        <v>196</v>
      </c>
      <c r="N162" s="51" t="s">
        <v>196</v>
      </c>
      <c r="O162" s="51" t="s">
        <v>196</v>
      </c>
      <c r="P162" s="51"/>
      <c r="R162">
        <v>7</v>
      </c>
    </row>
    <row r="163" spans="1:18" x14ac:dyDescent="0.25">
      <c r="A163" t="s">
        <v>651</v>
      </c>
      <c r="B163" s="241" t="s">
        <v>652</v>
      </c>
      <c r="C163" s="62"/>
      <c r="D163" s="62"/>
      <c r="E163" s="241" t="s">
        <v>653</v>
      </c>
      <c r="F163" s="62"/>
      <c r="G163" s="62"/>
      <c r="H163" s="62"/>
      <c r="I163" s="62"/>
      <c r="J163" s="62"/>
      <c r="K163" s="62"/>
      <c r="L163" s="62"/>
      <c r="M163" s="62"/>
      <c r="N163" s="62"/>
      <c r="O163" s="241" t="s">
        <v>196</v>
      </c>
      <c r="P163" s="241"/>
    </row>
    <row r="164" spans="1:18" x14ac:dyDescent="0.25">
      <c r="A164" t="s">
        <v>654</v>
      </c>
      <c r="B164" s="242" t="s">
        <v>655</v>
      </c>
      <c r="C164" s="62"/>
      <c r="D164" s="62"/>
      <c r="E164" s="62"/>
      <c r="F164" s="62"/>
      <c r="G164" s="239"/>
      <c r="H164" s="62"/>
      <c r="I164" s="62"/>
      <c r="J164" s="62" t="s">
        <v>196</v>
      </c>
      <c r="K164" s="62" t="s">
        <v>196</v>
      </c>
      <c r="L164" s="62" t="s">
        <v>196</v>
      </c>
      <c r="M164" s="62"/>
      <c r="N164" s="62"/>
      <c r="O164" s="62"/>
      <c r="P164" s="62"/>
    </row>
    <row r="165" spans="1:18" x14ac:dyDescent="0.25">
      <c r="A165" t="s">
        <v>656</v>
      </c>
      <c r="B165" s="242" t="s">
        <v>657</v>
      </c>
      <c r="C165" s="62"/>
      <c r="D165" s="62"/>
      <c r="E165" s="62"/>
      <c r="F165" s="62"/>
      <c r="G165" s="62"/>
      <c r="H165" s="62"/>
      <c r="I165" s="62"/>
      <c r="J165" s="62" t="s">
        <v>196</v>
      </c>
      <c r="K165" s="62" t="s">
        <v>196</v>
      </c>
      <c r="L165" s="62" t="s">
        <v>196</v>
      </c>
      <c r="M165" s="62"/>
      <c r="N165" s="62"/>
      <c r="O165" s="62"/>
      <c r="P165" s="62"/>
    </row>
    <row r="166" spans="1:18" x14ac:dyDescent="0.25">
      <c r="A166" t="s">
        <v>658</v>
      </c>
      <c r="B166" s="242" t="s">
        <v>659</v>
      </c>
      <c r="C166" s="62"/>
      <c r="D166" s="62"/>
      <c r="E166" s="62"/>
      <c r="F166" s="62"/>
      <c r="G166" s="62"/>
      <c r="H166" s="62"/>
      <c r="I166" s="62"/>
      <c r="J166" s="62" t="s">
        <v>196</v>
      </c>
      <c r="K166" s="62" t="s">
        <v>196</v>
      </c>
      <c r="L166" s="62" t="s">
        <v>196</v>
      </c>
      <c r="M166" s="62"/>
      <c r="N166" s="62"/>
      <c r="O166" s="62"/>
      <c r="P166" s="62"/>
    </row>
    <row r="167" spans="1:18" x14ac:dyDescent="0.25">
      <c r="A167" t="s">
        <v>660</v>
      </c>
      <c r="B167" s="242" t="s">
        <v>661</v>
      </c>
      <c r="C167" s="62"/>
      <c r="D167" s="62"/>
      <c r="E167" s="62"/>
      <c r="F167" s="62"/>
      <c r="G167" s="239"/>
      <c r="H167" s="62"/>
      <c r="I167" s="62"/>
      <c r="J167" s="62" t="s">
        <v>196</v>
      </c>
      <c r="K167" s="62" t="s">
        <v>196</v>
      </c>
      <c r="L167" s="62" t="s">
        <v>196</v>
      </c>
      <c r="M167" s="62" t="s">
        <v>196</v>
      </c>
      <c r="N167" s="62" t="s">
        <v>196</v>
      </c>
      <c r="O167" s="62"/>
      <c r="P167" s="62" t="s">
        <v>196</v>
      </c>
    </row>
    <row r="168" spans="1:18" x14ac:dyDescent="0.25">
      <c r="A168" t="s">
        <v>662</v>
      </c>
      <c r="B168" s="242" t="s">
        <v>663</v>
      </c>
      <c r="C168" s="62"/>
      <c r="D168" s="62"/>
      <c r="E168" s="62"/>
      <c r="F168" s="62"/>
      <c r="G168" s="62"/>
      <c r="H168" s="62"/>
      <c r="I168" s="62"/>
      <c r="J168" s="62"/>
      <c r="K168" s="62"/>
      <c r="L168" s="62"/>
      <c r="M168" s="62"/>
      <c r="N168" s="62"/>
      <c r="O168" s="62"/>
      <c r="P168" s="62"/>
    </row>
    <row r="169" spans="1:18" x14ac:dyDescent="0.25">
      <c r="A169" t="s">
        <v>664</v>
      </c>
      <c r="B169" s="242" t="s">
        <v>665</v>
      </c>
      <c r="C169" s="62"/>
      <c r="D169" s="62"/>
      <c r="E169" s="62"/>
      <c r="F169" s="62"/>
      <c r="G169" s="62"/>
      <c r="H169" s="62"/>
      <c r="I169" s="62"/>
      <c r="J169" s="62" t="s">
        <v>196</v>
      </c>
      <c r="K169" s="62" t="s">
        <v>196</v>
      </c>
      <c r="L169" s="62" t="s">
        <v>196</v>
      </c>
      <c r="M169" s="62"/>
      <c r="N169" s="62"/>
      <c r="O169" s="62"/>
      <c r="P169" s="62"/>
    </row>
    <row r="170" spans="1:18" x14ac:dyDescent="0.25">
      <c r="B170" s="51" t="s">
        <v>189</v>
      </c>
      <c r="C170" s="51"/>
      <c r="D170" s="51"/>
      <c r="E170" s="51"/>
      <c r="F170" s="51"/>
      <c r="G170" s="51"/>
      <c r="H170" s="51"/>
      <c r="I170" s="51"/>
      <c r="J170" s="51"/>
      <c r="K170" s="51"/>
      <c r="L170" s="51"/>
      <c r="M170" s="51"/>
      <c r="N170" s="51"/>
      <c r="O170" s="51"/>
      <c r="P170" s="51"/>
    </row>
    <row r="171" spans="1:18" x14ac:dyDescent="0.25">
      <c r="B171" s="51" t="s">
        <v>189</v>
      </c>
      <c r="C171" s="51"/>
      <c r="D171" s="51"/>
      <c r="E171" s="51"/>
      <c r="F171" s="51"/>
      <c r="G171" s="51"/>
      <c r="H171" s="51"/>
      <c r="I171" s="51"/>
      <c r="J171" s="51"/>
      <c r="K171" s="51"/>
      <c r="L171" s="51"/>
      <c r="M171" s="51"/>
      <c r="N171" s="51"/>
      <c r="O171" s="51"/>
      <c r="P171" s="51"/>
    </row>
    <row r="172" spans="1:18" x14ac:dyDescent="0.25">
      <c r="B172" s="51" t="s">
        <v>189</v>
      </c>
      <c r="C172" s="51"/>
      <c r="D172" s="51"/>
      <c r="E172" s="51"/>
      <c r="F172" s="51"/>
      <c r="G172" s="51"/>
      <c r="H172" s="51"/>
      <c r="I172" s="51"/>
      <c r="J172" s="51"/>
      <c r="K172" s="51"/>
      <c r="L172" s="51"/>
      <c r="M172" s="51"/>
      <c r="N172" s="51"/>
      <c r="O172" s="51"/>
      <c r="P172" s="51"/>
    </row>
    <row r="173" spans="1:18" x14ac:dyDescent="0.25">
      <c r="B173" s="51" t="s">
        <v>189</v>
      </c>
      <c r="C173" s="51"/>
      <c r="D173" s="51"/>
      <c r="E173" s="51"/>
      <c r="F173" s="51"/>
      <c r="G173" s="51"/>
      <c r="H173" s="51"/>
      <c r="I173" s="51"/>
      <c r="J173" s="51"/>
      <c r="K173" s="51"/>
      <c r="L173" s="51"/>
      <c r="M173" s="51"/>
      <c r="N173" s="51"/>
      <c r="O173" s="51"/>
      <c r="P173" s="51"/>
    </row>
    <row r="174" spans="1:18" x14ac:dyDescent="0.25">
      <c r="R174">
        <v>9</v>
      </c>
    </row>
    <row r="175" spans="1:18" x14ac:dyDescent="0.25">
      <c r="Q175" t="s">
        <v>205</v>
      </c>
      <c r="R175">
        <f>SUM(R81:R174)</f>
        <v>182</v>
      </c>
    </row>
    <row r="176" spans="1:18" x14ac:dyDescent="0.25">
      <c r="B176" s="11" t="s">
        <v>666</v>
      </c>
      <c r="Q176" t="str">
        <f>Q75</f>
        <v>total/kg transformé</v>
      </c>
      <c r="R176" t="e">
        <f>R175/$C$25</f>
        <v>#DIV/0!</v>
      </c>
    </row>
    <row r="178" spans="1:17" ht="17.25" customHeight="1" x14ac:dyDescent="0.25"/>
    <row r="180" spans="1:17" ht="45" x14ac:dyDescent="0.25">
      <c r="A180" s="247" t="s">
        <v>667</v>
      </c>
      <c r="B180" s="67" t="s">
        <v>505</v>
      </c>
      <c r="C180" s="63" t="s">
        <v>506</v>
      </c>
      <c r="D180" s="63" t="s">
        <v>668</v>
      </c>
      <c r="E180" s="63" t="s">
        <v>669</v>
      </c>
      <c r="F180" s="66"/>
      <c r="G180" s="66"/>
      <c r="H180" s="66"/>
      <c r="I180" s="73"/>
      <c r="J180" s="76" t="s">
        <v>513</v>
      </c>
      <c r="K180" s="76"/>
      <c r="L180" s="76"/>
      <c r="M180" s="76"/>
      <c r="N180" s="76"/>
      <c r="O180" s="76"/>
      <c r="P180" s="76"/>
      <c r="Q180" s="76"/>
    </row>
    <row r="181" spans="1:17" x14ac:dyDescent="0.25">
      <c r="A181" s="51" t="s">
        <v>522</v>
      </c>
      <c r="B181" s="62" t="s">
        <v>670</v>
      </c>
      <c r="C181" s="62"/>
      <c r="D181" s="62"/>
      <c r="E181" s="62"/>
      <c r="F181" s="62"/>
      <c r="G181" s="62"/>
      <c r="H181" s="62"/>
      <c r="J181">
        <v>7</v>
      </c>
    </row>
    <row r="182" spans="1:17" x14ac:dyDescent="0.25">
      <c r="A182" s="51" t="s">
        <v>524</v>
      </c>
      <c r="B182" s="62" t="s">
        <v>671</v>
      </c>
      <c r="C182" s="62"/>
      <c r="D182" s="62"/>
      <c r="E182" s="62"/>
      <c r="F182" s="62"/>
      <c r="G182" s="62"/>
      <c r="H182" s="62"/>
      <c r="J182">
        <v>8</v>
      </c>
    </row>
    <row r="183" spans="1:17" x14ac:dyDescent="0.25">
      <c r="A183" s="51" t="s">
        <v>526</v>
      </c>
      <c r="B183" s="62" t="s">
        <v>672</v>
      </c>
      <c r="C183" s="62"/>
      <c r="D183" s="62"/>
      <c r="E183" s="62"/>
      <c r="F183" s="62"/>
      <c r="G183" s="62"/>
      <c r="H183" s="62"/>
      <c r="J183">
        <v>9</v>
      </c>
    </row>
    <row r="184" spans="1:17" x14ac:dyDescent="0.25">
      <c r="A184" s="51" t="s">
        <v>528</v>
      </c>
      <c r="B184" s="62" t="s">
        <v>673</v>
      </c>
      <c r="C184" s="62"/>
      <c r="D184" s="62"/>
      <c r="E184" s="62"/>
      <c r="F184" s="62"/>
      <c r="G184" s="62"/>
      <c r="H184" s="62"/>
      <c r="J184">
        <v>10</v>
      </c>
    </row>
    <row r="185" spans="1:17" x14ac:dyDescent="0.25">
      <c r="A185" s="51" t="s">
        <v>530</v>
      </c>
      <c r="B185" s="62" t="s">
        <v>674</v>
      </c>
      <c r="C185" s="62"/>
      <c r="D185" s="62"/>
      <c r="E185" s="62"/>
      <c r="F185" s="62"/>
      <c r="G185" s="62"/>
      <c r="H185" s="62"/>
      <c r="J185">
        <v>11</v>
      </c>
    </row>
    <row r="186" spans="1:17" x14ac:dyDescent="0.25">
      <c r="A186" s="51" t="s">
        <v>532</v>
      </c>
      <c r="B186" s="62" t="s">
        <v>675</v>
      </c>
      <c r="C186" s="62"/>
      <c r="D186" s="62"/>
      <c r="E186" s="62"/>
      <c r="F186" s="62"/>
      <c r="G186" s="62"/>
      <c r="H186" s="62"/>
    </row>
    <row r="187" spans="1:17" x14ac:dyDescent="0.25">
      <c r="A187" s="51" t="s">
        <v>534</v>
      </c>
      <c r="B187" s="62" t="s">
        <v>676</v>
      </c>
      <c r="C187" s="62"/>
      <c r="D187" s="62"/>
      <c r="E187" s="62"/>
      <c r="F187" s="62"/>
      <c r="G187" s="62"/>
      <c r="H187" s="62"/>
    </row>
    <row r="188" spans="1:17" x14ac:dyDescent="0.25">
      <c r="A188" s="51" t="s">
        <v>537</v>
      </c>
      <c r="B188" s="62" t="s">
        <v>677</v>
      </c>
      <c r="C188" s="62"/>
      <c r="D188" s="62"/>
      <c r="E188" s="62"/>
      <c r="F188" s="62"/>
      <c r="G188" s="62"/>
      <c r="H188" s="62"/>
      <c r="J188">
        <v>12</v>
      </c>
    </row>
    <row r="189" spans="1:17" x14ac:dyDescent="0.25">
      <c r="A189" s="51" t="s">
        <v>544</v>
      </c>
      <c r="B189" s="62" t="s">
        <v>678</v>
      </c>
      <c r="C189" s="62"/>
      <c r="D189" s="62"/>
      <c r="E189" s="62"/>
      <c r="F189" s="62"/>
      <c r="G189" s="62"/>
      <c r="H189" s="62"/>
      <c r="J189">
        <v>7</v>
      </c>
    </row>
    <row r="190" spans="1:17" x14ac:dyDescent="0.25">
      <c r="A190" s="51" t="s">
        <v>546</v>
      </c>
      <c r="B190" s="62" t="s">
        <v>679</v>
      </c>
      <c r="C190" s="62"/>
      <c r="D190" s="62"/>
      <c r="E190" s="62"/>
      <c r="F190" s="62"/>
      <c r="G190" s="62"/>
      <c r="H190" s="62"/>
      <c r="J190">
        <v>8</v>
      </c>
    </row>
    <row r="191" spans="1:17" x14ac:dyDescent="0.25">
      <c r="A191" s="51" t="s">
        <v>554</v>
      </c>
      <c r="B191" s="248" t="s">
        <v>680</v>
      </c>
      <c r="C191" s="62"/>
      <c r="D191" s="62"/>
      <c r="E191" s="62"/>
      <c r="F191" s="62"/>
      <c r="G191" s="62"/>
      <c r="H191" s="62"/>
      <c r="J191">
        <v>12</v>
      </c>
    </row>
    <row r="192" spans="1:17" x14ac:dyDescent="0.25">
      <c r="A192" s="51" t="s">
        <v>556</v>
      </c>
      <c r="B192" s="248" t="s">
        <v>681</v>
      </c>
      <c r="C192" s="62"/>
      <c r="D192" s="62"/>
      <c r="E192" s="62"/>
      <c r="F192" s="62"/>
      <c r="G192" s="62"/>
      <c r="H192" s="62"/>
      <c r="J192">
        <v>5</v>
      </c>
    </row>
    <row r="193" spans="1:17" x14ac:dyDescent="0.25">
      <c r="A193" s="51" t="s">
        <v>559</v>
      </c>
      <c r="B193" s="248" t="s">
        <v>682</v>
      </c>
      <c r="C193" s="62"/>
      <c r="D193" s="62"/>
      <c r="E193" s="62"/>
      <c r="F193" s="62"/>
      <c r="G193" s="62"/>
      <c r="H193" s="62"/>
      <c r="J193">
        <v>6</v>
      </c>
    </row>
    <row r="194" spans="1:17" x14ac:dyDescent="0.25">
      <c r="A194" s="51" t="s">
        <v>561</v>
      </c>
      <c r="B194" s="248" t="s">
        <v>683</v>
      </c>
      <c r="C194" s="62"/>
      <c r="D194" s="62"/>
      <c r="E194" s="62"/>
      <c r="F194" s="62"/>
      <c r="G194" s="62"/>
      <c r="H194" s="62"/>
      <c r="J194">
        <v>7</v>
      </c>
    </row>
    <row r="195" spans="1:17" x14ac:dyDescent="0.25">
      <c r="A195" s="51" t="s">
        <v>684</v>
      </c>
      <c r="B195" s="62"/>
      <c r="C195" s="62"/>
      <c r="D195" s="62"/>
      <c r="E195" s="62"/>
      <c r="F195" s="62"/>
      <c r="G195" s="62"/>
      <c r="H195" s="62"/>
      <c r="J195">
        <v>9</v>
      </c>
    </row>
    <row r="196" spans="1:17" x14ac:dyDescent="0.25">
      <c r="A196" s="51" t="s">
        <v>685</v>
      </c>
      <c r="B196" s="62"/>
      <c r="C196" s="62"/>
      <c r="D196" s="62"/>
      <c r="E196" s="62"/>
      <c r="F196" s="62"/>
      <c r="G196" s="62"/>
      <c r="H196" s="62"/>
      <c r="J196">
        <v>10</v>
      </c>
    </row>
    <row r="197" spans="1:17" x14ac:dyDescent="0.25">
      <c r="A197" s="51" t="s">
        <v>686</v>
      </c>
      <c r="B197" s="62"/>
      <c r="C197" s="62"/>
      <c r="D197" s="62"/>
      <c r="E197" s="62"/>
      <c r="F197" s="62"/>
      <c r="G197" s="62"/>
      <c r="H197" s="62"/>
      <c r="J197">
        <v>11</v>
      </c>
    </row>
    <row r="198" spans="1:17" x14ac:dyDescent="0.25">
      <c r="A198" s="51" t="s">
        <v>563</v>
      </c>
      <c r="B198" s="62"/>
      <c r="C198" s="62"/>
      <c r="D198" s="62"/>
      <c r="E198" s="62"/>
      <c r="F198" s="62"/>
      <c r="G198" s="62"/>
      <c r="H198" s="62"/>
      <c r="J198">
        <v>12</v>
      </c>
    </row>
    <row r="199" spans="1:17" x14ac:dyDescent="0.25">
      <c r="A199" s="51" t="s">
        <v>565</v>
      </c>
      <c r="B199" s="62"/>
      <c r="C199" s="62"/>
      <c r="D199" s="62"/>
      <c r="E199" s="62"/>
      <c r="F199" s="62"/>
      <c r="G199" s="62"/>
      <c r="H199" s="62"/>
      <c r="J199">
        <v>10</v>
      </c>
    </row>
    <row r="200" spans="1:17" x14ac:dyDescent="0.25">
      <c r="A200" s="51" t="s">
        <v>567</v>
      </c>
      <c r="B200" s="62"/>
      <c r="C200" s="62"/>
      <c r="D200" s="62"/>
      <c r="E200" s="62"/>
      <c r="F200" s="62"/>
      <c r="G200" s="62"/>
      <c r="H200" s="62"/>
      <c r="J200">
        <v>11</v>
      </c>
    </row>
    <row r="201" spans="1:17" x14ac:dyDescent="0.25">
      <c r="J201">
        <v>12</v>
      </c>
    </row>
    <row r="202" spans="1:17" x14ac:dyDescent="0.25">
      <c r="I202" t="s">
        <v>205</v>
      </c>
      <c r="J202">
        <f>SUM(J181:J201)</f>
        <v>177</v>
      </c>
    </row>
    <row r="203" spans="1:17" x14ac:dyDescent="0.25">
      <c r="B203" s="11" t="s">
        <v>687</v>
      </c>
      <c r="I203" t="str">
        <f>Q175</f>
        <v>total</v>
      </c>
      <c r="J203" s="69" t="e">
        <f>J202/$C$25</f>
        <v>#DIV/0!</v>
      </c>
      <c r="K203" s="69"/>
      <c r="L203" s="69"/>
      <c r="M203" s="69"/>
      <c r="N203" s="69"/>
      <c r="O203" s="69"/>
      <c r="P203" s="69"/>
      <c r="Q203" s="69"/>
    </row>
    <row r="207" spans="1:17" x14ac:dyDescent="0.25">
      <c r="A207" s="14" t="s">
        <v>688</v>
      </c>
    </row>
  </sheetData>
  <phoneticPr fontId="21" type="noConversion"/>
  <dataValidations count="1">
    <dataValidation type="list" allowBlank="1" showInputMessage="1" showErrorMessage="1" sqref="B145:B146 B140:B143" xr:uid="{00000000-0002-0000-0A00-000000000000}">
      <formula1>$A$180:$A$181</formula1>
    </dataValidation>
  </dataValidations>
  <pageMargins left="0.7" right="0.7" top="0.75" bottom="0.75" header="0.3" footer="0.3"/>
  <pageSetup paperSize="8" scale="21" fitToHeight="0"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C207"/>
  <sheetViews>
    <sheetView topLeftCell="A27" zoomScaleNormal="100" workbookViewId="0">
      <selection activeCell="B38" sqref="B38"/>
    </sheetView>
  </sheetViews>
  <sheetFormatPr baseColWidth="10" defaultColWidth="11.42578125" defaultRowHeight="15" x14ac:dyDescent="0.25"/>
  <cols>
    <col min="1" max="1" width="19" customWidth="1"/>
    <col min="2" max="2" width="36.7109375" customWidth="1"/>
    <col min="3" max="3" width="28.7109375" customWidth="1"/>
    <col min="4" max="4" width="22" customWidth="1"/>
    <col min="5" max="5" width="29.28515625" customWidth="1"/>
    <col min="8" max="8" width="34.7109375" customWidth="1"/>
    <col min="10" max="14" width="15.42578125" hidden="1" customWidth="1"/>
    <col min="15" max="15" width="15.42578125" customWidth="1"/>
    <col min="16" max="16" width="15.42578125" hidden="1" customWidth="1"/>
    <col min="17" max="17" width="15.42578125" customWidth="1"/>
    <col min="18" max="18" width="15.7109375" customWidth="1"/>
    <col min="20" max="21" width="16.28515625" customWidth="1"/>
  </cols>
  <sheetData>
    <row r="1" spans="1:29" ht="25.9" customHeight="1" x14ac:dyDescent="0.25">
      <c r="A1" s="249" t="s">
        <v>419</v>
      </c>
      <c r="B1" s="249"/>
      <c r="C1" s="249"/>
      <c r="D1" s="249"/>
      <c r="E1" s="249"/>
      <c r="F1" s="249"/>
      <c r="G1" s="249"/>
      <c r="H1" s="249"/>
      <c r="I1" s="249"/>
      <c r="J1" s="249"/>
      <c r="K1" s="249"/>
      <c r="L1" s="249"/>
      <c r="M1" s="249"/>
      <c r="N1" s="249"/>
      <c r="O1" s="249"/>
      <c r="P1" s="249"/>
      <c r="Q1" s="249"/>
      <c r="R1" s="249"/>
      <c r="S1" s="249"/>
      <c r="T1" s="249"/>
      <c r="U1" s="249"/>
      <c r="V1" s="249"/>
      <c r="W1" s="249"/>
      <c r="X1" s="249"/>
    </row>
    <row r="2" spans="1:29" x14ac:dyDescent="0.25">
      <c r="C2" t="s">
        <v>420</v>
      </c>
    </row>
    <row r="4" spans="1:29" s="1" customFormat="1" ht="16.5" thickBot="1" x14ac:dyDescent="0.25">
      <c r="B4" s="3" t="s">
        <v>421</v>
      </c>
      <c r="C4" s="68" t="s">
        <v>422</v>
      </c>
      <c r="D4" s="68"/>
      <c r="E4" s="4"/>
      <c r="F4" s="4"/>
      <c r="G4" s="4"/>
      <c r="H4" s="4"/>
      <c r="I4" s="4"/>
      <c r="J4" s="4"/>
      <c r="K4" s="4"/>
      <c r="L4" s="4"/>
      <c r="M4" s="4"/>
      <c r="N4" s="4"/>
      <c r="O4" s="4"/>
      <c r="P4" s="4"/>
      <c r="Q4" s="4"/>
      <c r="R4" s="4"/>
      <c r="S4" s="4"/>
      <c r="T4" s="4"/>
      <c r="U4" s="4"/>
      <c r="V4" s="4"/>
      <c r="W4" s="5"/>
      <c r="X4" s="5"/>
      <c r="Y4" s="5"/>
      <c r="Z4" s="6"/>
      <c r="AA4" s="6"/>
      <c r="AB4" s="6"/>
      <c r="AC4" s="6"/>
    </row>
    <row r="5" spans="1:29" x14ac:dyDescent="0.25">
      <c r="J5" s="77"/>
      <c r="K5" s="78"/>
      <c r="L5" s="78"/>
      <c r="M5" s="78"/>
      <c r="N5" s="78"/>
      <c r="O5" s="78"/>
      <c r="P5" s="78"/>
      <c r="Q5" s="78"/>
      <c r="R5" s="78" t="s">
        <v>423</v>
      </c>
      <c r="S5" s="78"/>
      <c r="T5" s="78"/>
      <c r="U5" s="78"/>
      <c r="V5" s="79"/>
    </row>
    <row r="6" spans="1:29" ht="4.1500000000000004" customHeight="1" x14ac:dyDescent="0.25">
      <c r="J6" s="80"/>
      <c r="V6" s="81"/>
    </row>
    <row r="7" spans="1:29" ht="72.599999999999994" customHeight="1" x14ac:dyDescent="0.25">
      <c r="C7" s="11" t="s">
        <v>424</v>
      </c>
      <c r="J7" s="80"/>
      <c r="R7" s="234" t="s">
        <v>426</v>
      </c>
      <c r="S7" s="11" t="s">
        <v>427</v>
      </c>
      <c r="T7" s="234" t="s">
        <v>428</v>
      </c>
      <c r="U7" s="75" t="s">
        <v>429</v>
      </c>
      <c r="V7" s="86" t="s">
        <v>430</v>
      </c>
    </row>
    <row r="8" spans="1:29" x14ac:dyDescent="0.25">
      <c r="D8" s="11" t="s">
        <v>431</v>
      </c>
      <c r="J8" s="85" t="s">
        <v>195</v>
      </c>
      <c r="K8" s="11"/>
      <c r="L8" s="11"/>
      <c r="M8" s="11"/>
      <c r="N8" s="11"/>
      <c r="O8" s="11"/>
      <c r="P8" s="11"/>
      <c r="Q8" s="11"/>
      <c r="R8" s="14" t="s">
        <v>196</v>
      </c>
      <c r="S8" t="s">
        <v>196</v>
      </c>
      <c r="T8" s="14"/>
      <c r="V8" s="81"/>
    </row>
    <row r="9" spans="1:29" x14ac:dyDescent="0.25">
      <c r="C9" s="14" t="s">
        <v>433</v>
      </c>
      <c r="D9" s="244">
        <f>S73</f>
        <v>0</v>
      </c>
      <c r="E9" t="s">
        <v>434</v>
      </c>
      <c r="J9" s="85" t="s">
        <v>435</v>
      </c>
      <c r="K9" s="11"/>
      <c r="L9" s="11"/>
      <c r="M9" s="11"/>
      <c r="N9" s="11"/>
      <c r="O9" s="11"/>
      <c r="P9" s="11"/>
      <c r="Q9" s="11"/>
      <c r="R9" s="14" t="s">
        <v>196</v>
      </c>
      <c r="S9" t="s">
        <v>196</v>
      </c>
      <c r="T9" s="14"/>
      <c r="V9" s="81"/>
    </row>
    <row r="10" spans="1:29" x14ac:dyDescent="0.25">
      <c r="C10" t="s">
        <v>436</v>
      </c>
      <c r="D10" s="244">
        <f>S74</f>
        <v>0</v>
      </c>
      <c r="J10" s="85" t="s">
        <v>437</v>
      </c>
      <c r="K10" s="11"/>
      <c r="L10" s="11"/>
      <c r="M10" s="11"/>
      <c r="N10" s="11"/>
      <c r="O10" s="11"/>
      <c r="P10" s="11"/>
      <c r="Q10" s="11"/>
      <c r="R10" s="14"/>
      <c r="T10" s="14" t="s">
        <v>196</v>
      </c>
      <c r="U10" t="s">
        <v>196</v>
      </c>
      <c r="V10" s="81" t="s">
        <v>196</v>
      </c>
    </row>
    <row r="11" spans="1:29" x14ac:dyDescent="0.25">
      <c r="C11" t="s">
        <v>438</v>
      </c>
      <c r="D11" s="244">
        <f>R202</f>
        <v>0</v>
      </c>
      <c r="J11" s="85" t="s">
        <v>439</v>
      </c>
      <c r="K11" s="11"/>
      <c r="L11" s="11"/>
      <c r="M11" s="11"/>
      <c r="N11" s="11"/>
      <c r="O11" s="11"/>
      <c r="P11" s="11"/>
      <c r="Q11" s="11"/>
      <c r="R11" s="14"/>
      <c r="T11" s="14" t="s">
        <v>196</v>
      </c>
      <c r="U11" t="s">
        <v>196</v>
      </c>
      <c r="V11" s="81" t="s">
        <v>196</v>
      </c>
    </row>
    <row r="12" spans="1:29" ht="15.75" thickBot="1" x14ac:dyDescent="0.3">
      <c r="C12" t="s">
        <v>440</v>
      </c>
      <c r="D12" s="244">
        <f>R202</f>
        <v>0</v>
      </c>
      <c r="J12" s="82"/>
      <c r="K12" s="83"/>
      <c r="L12" s="83"/>
      <c r="M12" s="83"/>
      <c r="N12" s="83"/>
      <c r="O12" s="83"/>
      <c r="P12" s="83"/>
      <c r="Q12" s="83"/>
      <c r="R12" s="235"/>
      <c r="S12" s="83"/>
      <c r="T12" s="235"/>
      <c r="U12" s="83"/>
      <c r="V12" s="84"/>
    </row>
    <row r="13" spans="1:29" x14ac:dyDescent="0.25">
      <c r="C13" t="s">
        <v>441</v>
      </c>
      <c r="D13" s="244">
        <f>R203</f>
        <v>0</v>
      </c>
    </row>
    <row r="14" spans="1:29" x14ac:dyDescent="0.25">
      <c r="C14" s="14" t="s">
        <v>442</v>
      </c>
      <c r="D14" s="244"/>
      <c r="E14" t="s">
        <v>443</v>
      </c>
      <c r="R14">
        <v>1</v>
      </c>
      <c r="S14">
        <v>1</v>
      </c>
      <c r="T14">
        <v>1</v>
      </c>
      <c r="U14">
        <v>2</v>
      </c>
      <c r="V14">
        <v>2</v>
      </c>
    </row>
    <row r="15" spans="1:29" x14ac:dyDescent="0.25">
      <c r="C15" s="14" t="s">
        <v>444</v>
      </c>
      <c r="D15" s="244"/>
    </row>
    <row r="16" spans="1:29" x14ac:dyDescent="0.25">
      <c r="C16" s="14" t="s">
        <v>445</v>
      </c>
      <c r="D16" s="244"/>
    </row>
    <row r="17" spans="1:9" x14ac:dyDescent="0.25">
      <c r="C17" s="11" t="s">
        <v>446</v>
      </c>
      <c r="D17" s="245">
        <f>SUM(D10:D14)</f>
        <v>0</v>
      </c>
    </row>
    <row r="18" spans="1:9" x14ac:dyDescent="0.25">
      <c r="C18" s="11"/>
      <c r="D18" s="70"/>
    </row>
    <row r="19" spans="1:9" x14ac:dyDescent="0.25">
      <c r="C19" s="164" t="s">
        <v>447</v>
      </c>
      <c r="D19" s="70"/>
    </row>
    <row r="21" spans="1:9" x14ac:dyDescent="0.25">
      <c r="C21" s="14" t="s">
        <v>448</v>
      </c>
    </row>
    <row r="22" spans="1:9" x14ac:dyDescent="0.25">
      <c r="A22" s="71"/>
      <c r="B22" s="71"/>
      <c r="C22" s="71"/>
      <c r="D22" s="71"/>
      <c r="E22" s="71"/>
      <c r="F22" s="71"/>
      <c r="G22" s="71"/>
      <c r="H22" s="71"/>
      <c r="I22" s="71"/>
    </row>
    <row r="23" spans="1:9" x14ac:dyDescent="0.25">
      <c r="B23" s="72"/>
    </row>
    <row r="25" spans="1:9" x14ac:dyDescent="0.25">
      <c r="A25" t="s">
        <v>449</v>
      </c>
      <c r="B25" t="s">
        <v>450</v>
      </c>
      <c r="C25" s="13"/>
      <c r="D25" s="13"/>
      <c r="E25" t="s">
        <v>451</v>
      </c>
    </row>
    <row r="26" spans="1:9" x14ac:dyDescent="0.25">
      <c r="E26" t="s">
        <v>452</v>
      </c>
    </row>
    <row r="29" spans="1:9" x14ac:dyDescent="0.25">
      <c r="B29" t="s">
        <v>453</v>
      </c>
      <c r="C29" s="13"/>
      <c r="D29" s="13"/>
      <c r="E29" t="s">
        <v>451</v>
      </c>
    </row>
    <row r="30" spans="1:9" x14ac:dyDescent="0.25">
      <c r="E30" t="s">
        <v>454</v>
      </c>
    </row>
    <row r="31" spans="1:9" x14ac:dyDescent="0.25">
      <c r="B31" t="s">
        <v>455</v>
      </c>
      <c r="C31" s="13"/>
      <c r="D31" s="13"/>
    </row>
    <row r="32" spans="1:9" x14ac:dyDescent="0.25">
      <c r="C32" s="13"/>
      <c r="D32" s="13"/>
    </row>
    <row r="33" spans="1:27" x14ac:dyDescent="0.25">
      <c r="A33" s="73" t="s">
        <v>456</v>
      </c>
      <c r="B33" s="12"/>
      <c r="C33" s="12"/>
      <c r="D33" s="12"/>
      <c r="E33" s="12"/>
      <c r="F33" s="12"/>
      <c r="G33" s="12"/>
      <c r="H33" s="12"/>
      <c r="I33" s="12"/>
      <c r="J33" s="12"/>
      <c r="K33" s="12"/>
      <c r="L33" s="12"/>
      <c r="M33" s="12"/>
      <c r="N33" s="12"/>
      <c r="O33" s="12"/>
      <c r="P33" s="12"/>
      <c r="Q33" s="12"/>
      <c r="R33" s="12"/>
    </row>
    <row r="34" spans="1:27" ht="30" x14ac:dyDescent="0.25">
      <c r="A34" s="236" t="s">
        <v>457</v>
      </c>
      <c r="B34" s="67" t="s">
        <v>458</v>
      </c>
      <c r="C34" s="67" t="s">
        <v>459</v>
      </c>
      <c r="D34" s="62" t="s">
        <v>460</v>
      </c>
      <c r="E34" s="66" t="s">
        <v>461</v>
      </c>
      <c r="F34" s="66"/>
      <c r="G34" s="66"/>
      <c r="H34" s="66"/>
      <c r="I34" s="66"/>
      <c r="J34" s="237" t="s">
        <v>462</v>
      </c>
      <c r="K34" s="64" t="s">
        <v>463</v>
      </c>
      <c r="L34" s="64" t="s">
        <v>464</v>
      </c>
      <c r="M34" s="64" t="s">
        <v>285</v>
      </c>
      <c r="N34" s="64" t="s">
        <v>465</v>
      </c>
      <c r="O34" s="64" t="s">
        <v>466</v>
      </c>
      <c r="P34" s="64" t="s">
        <v>467</v>
      </c>
      <c r="Q34" s="13" t="s">
        <v>460</v>
      </c>
      <c r="R34" s="73" t="s">
        <v>461</v>
      </c>
      <c r="S34" s="11"/>
      <c r="T34" s="11"/>
      <c r="U34" s="11"/>
      <c r="V34" s="11"/>
      <c r="W34" s="11"/>
      <c r="X34" s="11"/>
      <c r="Y34" s="11"/>
      <c r="Z34" s="11"/>
    </row>
    <row r="35" spans="1:27" x14ac:dyDescent="0.25">
      <c r="A35" s="51" t="s">
        <v>468</v>
      </c>
      <c r="B35" s="51"/>
      <c r="C35" s="51"/>
      <c r="D35" s="51"/>
      <c r="E35" s="51"/>
      <c r="F35" s="51"/>
      <c r="G35" s="51"/>
      <c r="H35" s="51"/>
      <c r="I35" s="51"/>
      <c r="J35" s="51"/>
      <c r="K35" s="51"/>
      <c r="L35" s="51"/>
      <c r="M35" s="51"/>
      <c r="N35" s="51"/>
      <c r="O35" s="51"/>
      <c r="P35" s="62" t="s">
        <v>196</v>
      </c>
      <c r="R35" s="74">
        <v>1</v>
      </c>
      <c r="S35" s="13" t="s">
        <v>469</v>
      </c>
      <c r="T35" s="13"/>
      <c r="U35" s="13"/>
      <c r="V35" s="13"/>
      <c r="W35" s="13"/>
      <c r="X35" s="13"/>
      <c r="Y35" s="13"/>
      <c r="Z35" s="13"/>
    </row>
    <row r="36" spans="1:27" x14ac:dyDescent="0.25">
      <c r="A36" s="51" t="s">
        <v>470</v>
      </c>
      <c r="B36" s="51"/>
      <c r="C36" s="51"/>
      <c r="D36" s="51"/>
      <c r="E36" s="51"/>
      <c r="F36" s="51"/>
      <c r="G36" s="51"/>
      <c r="H36" s="51"/>
      <c r="I36" s="51"/>
      <c r="J36" s="51"/>
      <c r="K36" s="51"/>
      <c r="L36" s="51"/>
      <c r="M36" s="51"/>
      <c r="N36" s="51"/>
      <c r="O36" s="51" t="s">
        <v>196</v>
      </c>
      <c r="P36" s="62"/>
      <c r="R36" s="74">
        <v>1</v>
      </c>
    </row>
    <row r="37" spans="1:27" x14ac:dyDescent="0.25">
      <c r="A37" s="51" t="s">
        <v>471</v>
      </c>
      <c r="B37" s="51"/>
      <c r="C37" s="51"/>
      <c r="D37" s="51"/>
      <c r="E37" s="51"/>
      <c r="F37" s="51"/>
      <c r="G37" s="51"/>
      <c r="H37" s="51"/>
      <c r="I37" s="51"/>
      <c r="J37" s="51"/>
      <c r="K37" s="51"/>
      <c r="L37" s="51"/>
      <c r="M37" s="51"/>
      <c r="N37" s="51"/>
      <c r="O37" s="51"/>
      <c r="P37" s="62"/>
      <c r="R37" s="74">
        <v>1</v>
      </c>
    </row>
    <row r="38" spans="1:27" x14ac:dyDescent="0.25">
      <c r="A38" s="51" t="s">
        <v>472</v>
      </c>
      <c r="B38" s="51"/>
      <c r="C38" s="51"/>
      <c r="D38" s="51"/>
      <c r="E38" s="51"/>
      <c r="F38" s="51"/>
      <c r="G38" s="51"/>
      <c r="H38" s="51"/>
      <c r="I38" s="51"/>
      <c r="J38" s="51"/>
      <c r="K38" s="51"/>
      <c r="L38" s="51"/>
      <c r="M38" s="51"/>
      <c r="N38" s="51"/>
      <c r="O38" s="51"/>
      <c r="P38" s="62"/>
      <c r="R38" s="74">
        <v>1</v>
      </c>
    </row>
    <row r="39" spans="1:27" x14ac:dyDescent="0.25">
      <c r="A39" s="51" t="s">
        <v>473</v>
      </c>
      <c r="B39" s="51"/>
      <c r="C39" s="51"/>
      <c r="D39" s="51"/>
      <c r="E39" s="51"/>
      <c r="F39" s="51"/>
      <c r="G39" s="51"/>
      <c r="H39" s="51"/>
      <c r="I39" s="51"/>
      <c r="J39" s="51"/>
      <c r="K39" s="51"/>
      <c r="L39" s="51"/>
      <c r="M39" s="51"/>
      <c r="N39" s="51"/>
      <c r="O39" s="51"/>
      <c r="P39" s="62"/>
      <c r="R39" s="74">
        <v>1</v>
      </c>
    </row>
    <row r="40" spans="1:27" x14ac:dyDescent="0.25">
      <c r="A40" s="51" t="s">
        <v>474</v>
      </c>
      <c r="B40" s="51"/>
      <c r="C40" s="51"/>
      <c r="D40" s="51"/>
      <c r="E40" s="51"/>
      <c r="F40" s="51"/>
      <c r="G40" s="51"/>
      <c r="H40" s="51"/>
      <c r="I40" s="51"/>
      <c r="J40" s="51"/>
      <c r="K40" s="51"/>
      <c r="L40" s="51"/>
      <c r="M40" s="51"/>
      <c r="N40" s="51"/>
      <c r="O40" s="51"/>
      <c r="P40" s="62"/>
      <c r="R40" s="74">
        <v>1</v>
      </c>
    </row>
    <row r="41" spans="1:27" x14ac:dyDescent="0.25">
      <c r="A41" s="51" t="s">
        <v>475</v>
      </c>
      <c r="B41" s="51"/>
      <c r="C41" s="51"/>
      <c r="D41" s="51"/>
      <c r="E41" s="51"/>
      <c r="F41" s="51"/>
      <c r="G41" s="51"/>
      <c r="H41" s="51"/>
      <c r="I41" s="51"/>
      <c r="J41" s="51"/>
      <c r="K41" s="51"/>
      <c r="L41" s="51"/>
      <c r="M41" s="51"/>
      <c r="N41" s="51"/>
      <c r="O41" s="51"/>
      <c r="P41" s="62"/>
      <c r="R41" s="74">
        <v>1</v>
      </c>
      <c r="AA41" t="s">
        <v>476</v>
      </c>
    </row>
    <row r="42" spans="1:27" x14ac:dyDescent="0.25">
      <c r="A42" s="51" t="s">
        <v>477</v>
      </c>
      <c r="B42" s="51"/>
      <c r="C42" s="51"/>
      <c r="D42" s="51"/>
      <c r="E42" s="51"/>
      <c r="F42" s="51"/>
      <c r="G42" s="51"/>
      <c r="H42" s="51"/>
      <c r="I42" s="51"/>
      <c r="J42" s="51"/>
      <c r="K42" s="51"/>
      <c r="L42" s="51"/>
      <c r="M42" s="51"/>
      <c r="N42" s="51"/>
      <c r="O42" s="51"/>
      <c r="P42" s="62"/>
      <c r="R42" s="74">
        <v>1</v>
      </c>
    </row>
    <row r="43" spans="1:27" x14ac:dyDescent="0.25">
      <c r="A43" s="51" t="s">
        <v>478</v>
      </c>
      <c r="B43" s="51"/>
      <c r="C43" s="51"/>
      <c r="D43" s="51"/>
      <c r="E43" s="51"/>
      <c r="F43" s="51"/>
      <c r="G43" s="51"/>
      <c r="H43" s="51"/>
      <c r="I43" s="51"/>
      <c r="J43" s="51"/>
      <c r="K43" s="51"/>
      <c r="L43" s="51"/>
      <c r="M43" s="51"/>
      <c r="N43" s="51"/>
      <c r="O43" s="51"/>
      <c r="P43" s="62"/>
      <c r="R43" s="74">
        <v>1</v>
      </c>
    </row>
    <row r="44" spans="1:27" x14ac:dyDescent="0.25">
      <c r="A44" s="51" t="s">
        <v>479</v>
      </c>
      <c r="B44" s="51"/>
      <c r="C44" s="51"/>
      <c r="D44" s="51"/>
      <c r="E44" s="51"/>
      <c r="F44" s="51"/>
      <c r="G44" s="51"/>
      <c r="H44" s="51"/>
      <c r="I44" s="51"/>
      <c r="J44" s="51"/>
      <c r="K44" s="51"/>
      <c r="L44" s="51"/>
      <c r="M44" s="51"/>
      <c r="N44" s="51"/>
      <c r="O44" s="51"/>
      <c r="P44" s="62"/>
      <c r="R44" s="74">
        <v>1</v>
      </c>
    </row>
    <row r="45" spans="1:27" x14ac:dyDescent="0.25">
      <c r="A45" s="51" t="s">
        <v>480</v>
      </c>
      <c r="B45" s="51"/>
      <c r="C45" s="51"/>
      <c r="D45" s="51"/>
      <c r="E45" s="51"/>
      <c r="F45" s="51"/>
      <c r="G45" s="51"/>
      <c r="H45" s="51"/>
      <c r="I45" s="51"/>
      <c r="J45" s="51"/>
      <c r="K45" s="51"/>
      <c r="L45" s="51"/>
      <c r="M45" s="51"/>
      <c r="N45" s="51"/>
      <c r="O45" s="51"/>
      <c r="P45" s="62"/>
      <c r="R45" s="74">
        <v>1</v>
      </c>
    </row>
    <row r="46" spans="1:27" x14ac:dyDescent="0.25">
      <c r="A46" s="51" t="s">
        <v>481</v>
      </c>
      <c r="B46" s="51"/>
      <c r="C46" s="51"/>
      <c r="D46" s="51"/>
      <c r="E46" s="51"/>
      <c r="F46" s="51"/>
      <c r="G46" s="51"/>
      <c r="H46" s="51"/>
      <c r="I46" s="51"/>
      <c r="J46" s="51"/>
      <c r="K46" s="51"/>
      <c r="L46" s="51"/>
      <c r="M46" s="51"/>
      <c r="N46" s="51"/>
      <c r="O46" s="51"/>
      <c r="P46" s="62"/>
      <c r="R46" s="74">
        <v>1</v>
      </c>
    </row>
    <row r="47" spans="1:27" x14ac:dyDescent="0.25">
      <c r="A47" s="51" t="s">
        <v>482</v>
      </c>
      <c r="B47" s="51"/>
      <c r="C47" s="51"/>
      <c r="D47" s="51"/>
      <c r="E47" s="51"/>
      <c r="F47" s="51"/>
      <c r="G47" s="51"/>
      <c r="H47" s="51"/>
      <c r="I47" s="51"/>
      <c r="J47" s="51"/>
      <c r="K47" s="51"/>
      <c r="L47" s="51"/>
      <c r="M47" s="51"/>
      <c r="N47" s="51"/>
      <c r="O47" s="51"/>
      <c r="P47" s="62"/>
      <c r="R47" s="74">
        <v>1</v>
      </c>
    </row>
    <row r="48" spans="1:27" x14ac:dyDescent="0.25">
      <c r="A48" s="51" t="s">
        <v>483</v>
      </c>
      <c r="B48" s="51"/>
      <c r="C48" s="51"/>
      <c r="D48" s="51"/>
      <c r="E48" s="51"/>
      <c r="F48" s="51"/>
      <c r="G48" s="51"/>
      <c r="H48" s="51"/>
      <c r="I48" s="51"/>
      <c r="J48" s="51"/>
      <c r="K48" s="51"/>
      <c r="L48" s="51"/>
      <c r="M48" s="51"/>
      <c r="N48" s="51"/>
      <c r="O48" s="51"/>
      <c r="P48" s="62"/>
      <c r="R48" s="74">
        <v>1</v>
      </c>
    </row>
    <row r="49" spans="1:18" x14ac:dyDescent="0.25">
      <c r="A49" s="51" t="s">
        <v>484</v>
      </c>
      <c r="B49" s="51"/>
      <c r="C49" s="51"/>
      <c r="D49" s="51"/>
      <c r="E49" s="51"/>
      <c r="F49" s="51"/>
      <c r="G49" s="51"/>
      <c r="H49" s="51"/>
      <c r="I49" s="51"/>
      <c r="J49" s="51"/>
      <c r="K49" s="51"/>
      <c r="L49" s="51"/>
      <c r="M49" s="51"/>
      <c r="N49" s="51"/>
      <c r="O49" s="51"/>
      <c r="P49" s="62"/>
      <c r="R49" s="74">
        <v>1</v>
      </c>
    </row>
    <row r="50" spans="1:18" x14ac:dyDescent="0.25">
      <c r="A50" s="51" t="s">
        <v>485</v>
      </c>
      <c r="B50" s="51"/>
      <c r="C50" s="51"/>
      <c r="D50" s="51"/>
      <c r="E50" s="51"/>
      <c r="F50" s="51"/>
      <c r="G50" s="51"/>
      <c r="H50" s="51"/>
      <c r="I50" s="51"/>
      <c r="J50" s="51"/>
      <c r="K50" s="51"/>
      <c r="L50" s="51"/>
      <c r="M50" s="51"/>
      <c r="N50" s="51"/>
      <c r="O50" s="51"/>
      <c r="P50" s="62"/>
      <c r="R50" s="74">
        <v>1</v>
      </c>
    </row>
    <row r="51" spans="1:18" x14ac:dyDescent="0.25">
      <c r="A51" s="51" t="s">
        <v>486</v>
      </c>
      <c r="B51" s="51"/>
      <c r="C51" s="51"/>
      <c r="D51" s="51"/>
      <c r="E51" s="51"/>
      <c r="F51" s="51"/>
      <c r="G51" s="51"/>
      <c r="H51" s="51"/>
      <c r="I51" s="51"/>
      <c r="J51" s="51"/>
      <c r="K51" s="51"/>
      <c r="L51" s="51"/>
      <c r="M51" s="51"/>
      <c r="N51" s="51"/>
      <c r="O51" s="51"/>
      <c r="P51" s="62"/>
      <c r="R51" s="74">
        <v>1</v>
      </c>
    </row>
    <row r="52" spans="1:18" x14ac:dyDescent="0.25">
      <c r="A52" s="51" t="s">
        <v>487</v>
      </c>
      <c r="B52" s="51"/>
      <c r="C52" s="51"/>
      <c r="D52" s="51"/>
      <c r="E52" s="51"/>
      <c r="F52" s="51"/>
      <c r="G52" s="51"/>
      <c r="H52" s="51"/>
      <c r="I52" s="51"/>
      <c r="J52" s="51"/>
      <c r="K52" s="51"/>
      <c r="L52" s="51"/>
      <c r="M52" s="51"/>
      <c r="N52" s="51"/>
      <c r="O52" s="51"/>
      <c r="P52" s="62"/>
      <c r="R52" s="74">
        <v>1</v>
      </c>
    </row>
    <row r="53" spans="1:18" x14ac:dyDescent="0.25">
      <c r="A53" s="51" t="s">
        <v>488</v>
      </c>
      <c r="B53" s="51"/>
      <c r="C53" s="51"/>
      <c r="D53" s="51"/>
      <c r="E53" s="51"/>
      <c r="F53" s="51"/>
      <c r="G53" s="51"/>
      <c r="H53" s="51"/>
      <c r="I53" s="51"/>
      <c r="J53" s="51"/>
      <c r="K53" s="51"/>
      <c r="L53" s="51"/>
      <c r="M53" s="51"/>
      <c r="N53" s="51"/>
      <c r="O53" s="51"/>
      <c r="P53" s="62"/>
      <c r="R53" s="74">
        <v>1</v>
      </c>
    </row>
    <row r="54" spans="1:18" x14ac:dyDescent="0.25">
      <c r="A54" s="51" t="s">
        <v>489</v>
      </c>
      <c r="B54" s="51"/>
      <c r="C54" s="51"/>
      <c r="D54" s="51"/>
      <c r="E54" s="51"/>
      <c r="F54" s="51"/>
      <c r="G54" s="51"/>
      <c r="H54" s="51"/>
      <c r="I54" s="51"/>
      <c r="J54" s="51"/>
      <c r="K54" s="51"/>
      <c r="L54" s="51"/>
      <c r="M54" s="51"/>
      <c r="N54" s="51"/>
      <c r="O54" s="51"/>
      <c r="P54" s="62"/>
      <c r="R54" s="74">
        <v>1</v>
      </c>
    </row>
    <row r="55" spans="1:18" x14ac:dyDescent="0.25">
      <c r="A55" s="51" t="s">
        <v>490</v>
      </c>
      <c r="B55" s="51"/>
      <c r="C55" s="51"/>
      <c r="D55" s="51"/>
      <c r="E55" s="51"/>
      <c r="F55" s="51"/>
      <c r="G55" s="51"/>
      <c r="H55" s="51"/>
      <c r="I55" s="51"/>
      <c r="J55" s="51"/>
      <c r="K55" s="51"/>
      <c r="L55" s="51"/>
      <c r="M55" s="51"/>
      <c r="N55" s="51"/>
      <c r="O55" s="51"/>
      <c r="P55" s="62"/>
      <c r="R55" s="74"/>
    </row>
    <row r="56" spans="1:18" x14ac:dyDescent="0.25">
      <c r="A56" s="51" t="s">
        <v>491</v>
      </c>
      <c r="B56" s="51"/>
      <c r="C56" s="51"/>
      <c r="D56" s="51"/>
      <c r="E56" s="51"/>
      <c r="F56" s="51"/>
      <c r="G56" s="51"/>
      <c r="H56" s="51"/>
      <c r="I56" s="51"/>
      <c r="J56" s="51"/>
      <c r="K56" s="51"/>
      <c r="L56" s="51"/>
      <c r="M56" s="51"/>
      <c r="N56" s="51"/>
      <c r="O56" s="51"/>
      <c r="P56" s="62"/>
      <c r="R56" s="74"/>
    </row>
    <row r="57" spans="1:18" x14ac:dyDescent="0.25">
      <c r="A57" s="51" t="s">
        <v>492</v>
      </c>
      <c r="B57" s="51"/>
      <c r="C57" s="51"/>
      <c r="D57" s="51"/>
      <c r="E57" s="51"/>
      <c r="F57" s="51"/>
      <c r="G57" s="51"/>
      <c r="H57" s="51"/>
      <c r="I57" s="51"/>
      <c r="J57" s="51"/>
      <c r="K57" s="51"/>
      <c r="L57" s="51"/>
      <c r="M57" s="51"/>
      <c r="N57" s="51"/>
      <c r="O57" s="51"/>
      <c r="P57" s="62"/>
      <c r="R57" s="74"/>
    </row>
    <row r="58" spans="1:18" x14ac:dyDescent="0.25">
      <c r="A58" s="51" t="s">
        <v>493</v>
      </c>
      <c r="B58" s="51"/>
      <c r="C58" s="51"/>
      <c r="D58" s="51"/>
      <c r="E58" s="51"/>
      <c r="F58" s="51"/>
      <c r="G58" s="51"/>
      <c r="H58" s="51"/>
      <c r="I58" s="51"/>
      <c r="J58" s="51"/>
      <c r="K58" s="51"/>
      <c r="L58" s="51"/>
      <c r="M58" s="51"/>
      <c r="N58" s="51"/>
      <c r="O58" s="51"/>
      <c r="P58" s="62"/>
      <c r="R58" s="74"/>
    </row>
    <row r="59" spans="1:18" x14ac:dyDescent="0.25">
      <c r="A59" s="51" t="s">
        <v>494</v>
      </c>
      <c r="B59" s="51"/>
      <c r="C59" s="51"/>
      <c r="D59" s="51"/>
      <c r="E59" s="51"/>
      <c r="F59" s="51"/>
      <c r="G59" s="51"/>
      <c r="H59" s="51"/>
      <c r="I59" s="51"/>
      <c r="J59" s="51"/>
      <c r="K59" s="51"/>
      <c r="L59" s="51"/>
      <c r="M59" s="51"/>
      <c r="N59" s="51"/>
      <c r="O59" s="51"/>
      <c r="P59" s="62"/>
      <c r="R59" s="74"/>
    </row>
    <row r="60" spans="1:18" x14ac:dyDescent="0.25">
      <c r="A60" s="51" t="s">
        <v>495</v>
      </c>
      <c r="B60" s="51"/>
      <c r="C60" s="51"/>
      <c r="D60" s="51"/>
      <c r="E60" s="51"/>
      <c r="F60" s="51"/>
      <c r="G60" s="51"/>
      <c r="H60" s="51"/>
      <c r="I60" s="51"/>
      <c r="J60" s="51"/>
      <c r="K60" s="51"/>
      <c r="L60" s="51"/>
      <c r="M60" s="51"/>
      <c r="N60" s="51"/>
      <c r="O60" s="51"/>
      <c r="P60" s="62"/>
      <c r="R60" s="74"/>
    </row>
    <row r="61" spans="1:18" x14ac:dyDescent="0.25">
      <c r="A61" s="51" t="s">
        <v>496</v>
      </c>
      <c r="B61" s="51"/>
      <c r="C61" s="51"/>
      <c r="D61" s="51"/>
      <c r="E61" s="51"/>
      <c r="F61" s="51"/>
      <c r="G61" s="51"/>
      <c r="H61" s="51"/>
      <c r="I61" s="51"/>
      <c r="J61" s="51"/>
      <c r="K61" s="51"/>
      <c r="L61" s="51"/>
      <c r="M61" s="51"/>
      <c r="N61" s="51"/>
      <c r="O61" s="51"/>
      <c r="P61" s="62"/>
      <c r="R61" s="74"/>
    </row>
    <row r="62" spans="1:18" x14ac:dyDescent="0.25">
      <c r="A62" s="51" t="s">
        <v>497</v>
      </c>
      <c r="B62" s="51"/>
      <c r="C62" s="51"/>
      <c r="D62" s="51"/>
      <c r="E62" s="51"/>
      <c r="F62" s="51"/>
      <c r="G62" s="51"/>
      <c r="H62" s="51"/>
      <c r="I62" s="51"/>
      <c r="J62" s="51"/>
      <c r="K62" s="51"/>
      <c r="L62" s="51"/>
      <c r="M62" s="51"/>
      <c r="N62" s="51"/>
      <c r="O62" s="51"/>
      <c r="P62" s="62"/>
      <c r="R62" s="74"/>
    </row>
    <row r="63" spans="1:18" x14ac:dyDescent="0.25">
      <c r="A63" s="51" t="s">
        <v>498</v>
      </c>
      <c r="B63" s="51"/>
      <c r="C63" s="51"/>
      <c r="D63" s="51"/>
      <c r="E63" s="51"/>
      <c r="F63" s="51"/>
      <c r="G63" s="51"/>
      <c r="H63" s="51"/>
      <c r="I63" s="51"/>
      <c r="J63" s="51"/>
      <c r="K63" s="51"/>
      <c r="L63" s="51"/>
      <c r="M63" s="51"/>
      <c r="N63" s="51"/>
      <c r="O63" s="51"/>
      <c r="P63" s="62"/>
      <c r="R63" s="74"/>
    </row>
    <row r="64" spans="1:18" x14ac:dyDescent="0.25">
      <c r="A64" s="51" t="s">
        <v>499</v>
      </c>
      <c r="B64" s="51"/>
      <c r="C64" s="51"/>
      <c r="D64" s="51"/>
      <c r="E64" s="51"/>
      <c r="F64" s="51"/>
      <c r="G64" s="51"/>
      <c r="H64" s="51"/>
      <c r="I64" s="51"/>
      <c r="J64" s="51"/>
      <c r="K64" s="51"/>
      <c r="L64" s="51"/>
      <c r="M64" s="51"/>
      <c r="N64" s="51"/>
      <c r="O64" s="51"/>
      <c r="P64" s="62" t="s">
        <v>196</v>
      </c>
      <c r="R64" s="74">
        <v>1</v>
      </c>
    </row>
    <row r="65" spans="1:18" x14ac:dyDescent="0.25">
      <c r="A65" s="51" t="s">
        <v>499</v>
      </c>
      <c r="B65" s="51"/>
      <c r="C65" s="51"/>
      <c r="D65" s="51"/>
      <c r="E65" s="51"/>
      <c r="F65" s="51"/>
      <c r="G65" s="51"/>
      <c r="H65" s="51"/>
      <c r="I65" s="51"/>
      <c r="J65" s="51"/>
      <c r="K65" s="51"/>
      <c r="L65" s="51"/>
      <c r="M65" s="51"/>
      <c r="N65" s="51"/>
      <c r="O65" s="51"/>
      <c r="P65" s="62"/>
      <c r="R65" s="74">
        <v>1</v>
      </c>
    </row>
    <row r="66" spans="1:18" x14ac:dyDescent="0.25">
      <c r="A66" s="51" t="s">
        <v>499</v>
      </c>
      <c r="B66" s="51"/>
      <c r="C66" s="51"/>
      <c r="D66" s="51"/>
      <c r="E66" s="51"/>
      <c r="F66" s="51"/>
      <c r="G66" s="51"/>
      <c r="H66" s="51"/>
      <c r="I66" s="51"/>
      <c r="J66" s="51"/>
      <c r="K66" s="51"/>
      <c r="L66" s="51"/>
      <c r="M66" s="51"/>
      <c r="N66" s="51"/>
      <c r="O66" s="51"/>
      <c r="P66" s="62"/>
      <c r="R66" s="74">
        <v>1</v>
      </c>
    </row>
    <row r="67" spans="1:18" x14ac:dyDescent="0.25">
      <c r="A67" s="51" t="s">
        <v>499</v>
      </c>
      <c r="B67" s="51"/>
      <c r="C67" s="51"/>
      <c r="D67" s="51"/>
      <c r="E67" s="51"/>
      <c r="F67" s="51"/>
      <c r="G67" s="51"/>
      <c r="H67" s="51"/>
      <c r="I67" s="51"/>
      <c r="J67" s="51"/>
      <c r="K67" s="51"/>
      <c r="L67" s="51"/>
      <c r="M67" s="51"/>
      <c r="N67" s="51"/>
      <c r="O67" s="51"/>
      <c r="P67" s="62"/>
      <c r="R67" s="74">
        <v>1</v>
      </c>
    </row>
    <row r="68" spans="1:18" x14ac:dyDescent="0.25">
      <c r="A68" s="51" t="s">
        <v>499</v>
      </c>
      <c r="B68" s="51"/>
      <c r="C68" s="51"/>
      <c r="D68" s="51"/>
      <c r="E68" s="51"/>
      <c r="F68" s="51"/>
      <c r="G68" s="51"/>
      <c r="H68" s="51"/>
      <c r="I68" s="51"/>
      <c r="J68" s="51"/>
      <c r="K68" s="51"/>
      <c r="L68" s="51"/>
      <c r="M68" s="51"/>
      <c r="N68" s="51"/>
      <c r="O68" s="51"/>
      <c r="P68" s="62"/>
      <c r="R68" s="74">
        <v>1</v>
      </c>
    </row>
    <row r="69" spans="1:18" x14ac:dyDescent="0.25">
      <c r="A69" s="51" t="s">
        <v>499</v>
      </c>
      <c r="B69" s="51"/>
      <c r="C69" s="51"/>
      <c r="D69" s="51"/>
      <c r="E69" s="51"/>
      <c r="F69" s="51"/>
      <c r="G69" s="51"/>
      <c r="H69" s="51"/>
      <c r="I69" s="51"/>
      <c r="J69" s="51"/>
      <c r="K69" s="51"/>
      <c r="L69" s="51"/>
      <c r="M69" s="51"/>
      <c r="N69" s="51"/>
      <c r="O69" s="51"/>
      <c r="P69" s="62"/>
      <c r="R69" s="74">
        <v>1</v>
      </c>
    </row>
    <row r="70" spans="1:18" x14ac:dyDescent="0.25">
      <c r="A70" s="51" t="s">
        <v>499</v>
      </c>
      <c r="B70" s="51"/>
      <c r="C70" s="51"/>
      <c r="D70" s="51"/>
      <c r="E70" s="51"/>
      <c r="F70" s="51"/>
      <c r="G70" s="51"/>
      <c r="H70" s="51"/>
      <c r="I70" s="51"/>
      <c r="J70" s="51"/>
      <c r="K70" s="51"/>
      <c r="L70" s="51"/>
      <c r="M70" s="51"/>
      <c r="N70" s="51"/>
      <c r="O70" s="51"/>
      <c r="P70" s="62"/>
      <c r="R70" s="74">
        <v>1</v>
      </c>
    </row>
    <row r="71" spans="1:18" x14ac:dyDescent="0.25">
      <c r="A71" s="51" t="s">
        <v>499</v>
      </c>
      <c r="B71" s="51"/>
      <c r="C71" s="51"/>
      <c r="D71" s="51"/>
      <c r="E71" s="51"/>
      <c r="F71" s="51"/>
      <c r="G71" s="51"/>
      <c r="H71" s="51"/>
      <c r="I71" s="51"/>
      <c r="J71" s="51"/>
      <c r="K71" s="51"/>
      <c r="L71" s="51"/>
      <c r="M71" s="51"/>
      <c r="N71" s="51"/>
      <c r="O71" s="51"/>
      <c r="P71" s="62"/>
      <c r="R71" s="74">
        <v>1</v>
      </c>
    </row>
    <row r="72" spans="1:18" x14ac:dyDescent="0.25">
      <c r="A72" s="51" t="s">
        <v>499</v>
      </c>
      <c r="B72" s="51"/>
      <c r="C72" s="51"/>
      <c r="D72" s="51"/>
      <c r="E72" s="51"/>
      <c r="F72" s="51"/>
      <c r="G72" s="51"/>
      <c r="H72" s="51"/>
      <c r="I72" s="51"/>
      <c r="J72" s="51"/>
      <c r="K72" s="51"/>
      <c r="L72" s="51"/>
      <c r="M72" s="51"/>
      <c r="N72" s="51"/>
      <c r="O72" s="51"/>
      <c r="P72" s="62"/>
      <c r="R72" s="74">
        <v>1</v>
      </c>
    </row>
    <row r="74" spans="1:18" x14ac:dyDescent="0.25">
      <c r="A74" s="11" t="s">
        <v>500</v>
      </c>
      <c r="Q74" t="s">
        <v>205</v>
      </c>
      <c r="R74">
        <f>SUM(R35:R72)</f>
        <v>29</v>
      </c>
    </row>
    <row r="75" spans="1:18" x14ac:dyDescent="0.25">
      <c r="B75" s="11" t="s">
        <v>501</v>
      </c>
      <c r="Q75" t="s">
        <v>502</v>
      </c>
      <c r="R75" t="e">
        <f>R74/$C$25</f>
        <v>#DIV/0!</v>
      </c>
    </row>
    <row r="78" spans="1:18" x14ac:dyDescent="0.25">
      <c r="E78" t="s">
        <v>503</v>
      </c>
    </row>
    <row r="80" spans="1:18" ht="45" x14ac:dyDescent="0.25">
      <c r="A80" s="75" t="s">
        <v>504</v>
      </c>
      <c r="B80" s="237" t="s">
        <v>505</v>
      </c>
      <c r="C80" s="64" t="s">
        <v>506</v>
      </c>
      <c r="D80" s="64" t="s">
        <v>507</v>
      </c>
      <c r="E80" s="51" t="s">
        <v>508</v>
      </c>
      <c r="F80" s="64" t="s">
        <v>509</v>
      </c>
      <c r="G80" s="64" t="s">
        <v>510</v>
      </c>
      <c r="H80" s="238" t="s">
        <v>511</v>
      </c>
      <c r="I80" s="64" t="s">
        <v>512</v>
      </c>
      <c r="J80" s="237" t="s">
        <v>462</v>
      </c>
      <c r="K80" s="61" t="s">
        <v>463</v>
      </c>
      <c r="L80" s="61" t="s">
        <v>464</v>
      </c>
      <c r="M80" s="61" t="s">
        <v>285</v>
      </c>
      <c r="N80" s="61" t="s">
        <v>465</v>
      </c>
      <c r="O80" s="61" t="s">
        <v>466</v>
      </c>
      <c r="P80" s="61" t="s">
        <v>467</v>
      </c>
      <c r="Q80" s="11"/>
      <c r="R80" s="75" t="s">
        <v>513</v>
      </c>
    </row>
    <row r="81" spans="1:18" x14ac:dyDescent="0.25">
      <c r="A81" t="s">
        <v>514</v>
      </c>
      <c r="B81" s="51" t="s">
        <v>515</v>
      </c>
      <c r="C81" s="51"/>
      <c r="D81" s="51"/>
      <c r="E81" s="51" t="s">
        <v>516</v>
      </c>
      <c r="F81" s="51"/>
      <c r="G81" s="239"/>
      <c r="H81" s="51"/>
      <c r="I81" s="51"/>
      <c r="J81" s="51" t="s">
        <v>196</v>
      </c>
      <c r="K81" s="51" t="s">
        <v>196</v>
      </c>
      <c r="L81" s="51" t="s">
        <v>196</v>
      </c>
      <c r="M81" s="51" t="s">
        <v>196</v>
      </c>
      <c r="N81" s="51" t="s">
        <v>196</v>
      </c>
      <c r="O81" s="51"/>
      <c r="P81" s="51"/>
      <c r="R81">
        <v>2</v>
      </c>
    </row>
    <row r="82" spans="1:18" x14ac:dyDescent="0.25">
      <c r="A82" t="s">
        <v>517</v>
      </c>
      <c r="B82" t="s">
        <v>518</v>
      </c>
      <c r="C82" s="51"/>
      <c r="D82" s="51"/>
      <c r="E82" s="51" t="s">
        <v>519</v>
      </c>
      <c r="F82" s="51"/>
      <c r="G82" s="239"/>
      <c r="H82" s="51"/>
      <c r="I82" s="51"/>
      <c r="J82" t="s">
        <v>196</v>
      </c>
      <c r="K82" t="s">
        <v>196</v>
      </c>
      <c r="L82" t="s">
        <v>196</v>
      </c>
      <c r="M82" t="s">
        <v>196</v>
      </c>
      <c r="N82" t="s">
        <v>196</v>
      </c>
      <c r="O82" t="s">
        <v>196</v>
      </c>
      <c r="P82" t="s">
        <v>196</v>
      </c>
      <c r="R82">
        <v>3</v>
      </c>
    </row>
    <row r="83" spans="1:18" x14ac:dyDescent="0.25">
      <c r="A83" t="s">
        <v>520</v>
      </c>
      <c r="B83" t="s">
        <v>521</v>
      </c>
      <c r="C83" s="51"/>
      <c r="D83" s="51"/>
      <c r="E83" s="51" t="s">
        <v>519</v>
      </c>
      <c r="F83" s="51"/>
      <c r="G83" s="239"/>
      <c r="H83" s="51"/>
      <c r="I83" s="51"/>
      <c r="J83" t="s">
        <v>196</v>
      </c>
      <c r="K83" t="s">
        <v>196</v>
      </c>
      <c r="L83" t="s">
        <v>196</v>
      </c>
      <c r="M83" t="s">
        <v>196</v>
      </c>
      <c r="N83" t="s">
        <v>196</v>
      </c>
      <c r="O83" t="s">
        <v>196</v>
      </c>
      <c r="P83" t="s">
        <v>196</v>
      </c>
      <c r="R83">
        <v>4</v>
      </c>
    </row>
    <row r="84" spans="1:18" x14ac:dyDescent="0.25">
      <c r="A84" t="s">
        <v>522</v>
      </c>
      <c r="B84" t="s">
        <v>523</v>
      </c>
      <c r="C84" s="51"/>
      <c r="D84" s="51"/>
      <c r="E84" s="51" t="s">
        <v>519</v>
      </c>
      <c r="F84" s="51"/>
      <c r="G84" s="239"/>
      <c r="H84" s="51"/>
      <c r="I84" s="51"/>
      <c r="J84" t="s">
        <v>196</v>
      </c>
      <c r="K84" t="s">
        <v>196</v>
      </c>
      <c r="L84" t="s">
        <v>196</v>
      </c>
      <c r="M84" t="s">
        <v>196</v>
      </c>
      <c r="N84" t="s">
        <v>196</v>
      </c>
      <c r="O84" t="s">
        <v>196</v>
      </c>
      <c r="P84" t="s">
        <v>196</v>
      </c>
      <c r="R84">
        <v>5</v>
      </c>
    </row>
    <row r="85" spans="1:18" x14ac:dyDescent="0.25">
      <c r="A85" t="s">
        <v>524</v>
      </c>
      <c r="B85" s="51" t="s">
        <v>525</v>
      </c>
      <c r="C85" s="51"/>
      <c r="D85" s="51"/>
      <c r="E85" s="51" t="s">
        <v>519</v>
      </c>
      <c r="F85" s="51"/>
      <c r="G85" s="51"/>
      <c r="H85" s="51"/>
      <c r="I85" s="51"/>
      <c r="J85" s="51" t="s">
        <v>196</v>
      </c>
      <c r="K85" s="51" t="s">
        <v>196</v>
      </c>
      <c r="L85" s="51" t="s">
        <v>196</v>
      </c>
      <c r="M85" s="51" t="s">
        <v>196</v>
      </c>
      <c r="N85" s="51" t="s">
        <v>196</v>
      </c>
      <c r="O85" s="51" t="s">
        <v>196</v>
      </c>
      <c r="P85" s="51" t="s">
        <v>196</v>
      </c>
      <c r="R85">
        <v>6</v>
      </c>
    </row>
    <row r="86" spans="1:18" x14ac:dyDescent="0.25">
      <c r="A86" t="s">
        <v>526</v>
      </c>
      <c r="B86" t="s">
        <v>527</v>
      </c>
      <c r="C86" s="51"/>
      <c r="D86" s="51"/>
      <c r="E86" s="51" t="s">
        <v>519</v>
      </c>
      <c r="F86" s="51"/>
      <c r="G86" s="239"/>
      <c r="H86" s="51"/>
      <c r="I86" s="51"/>
      <c r="J86" t="s">
        <v>196</v>
      </c>
      <c r="K86" t="s">
        <v>196</v>
      </c>
      <c r="L86" t="s">
        <v>196</v>
      </c>
      <c r="M86" t="s">
        <v>196</v>
      </c>
      <c r="N86" t="s">
        <v>196</v>
      </c>
      <c r="O86" t="s">
        <v>196</v>
      </c>
      <c r="P86" t="s">
        <v>196</v>
      </c>
      <c r="R86">
        <v>7</v>
      </c>
    </row>
    <row r="87" spans="1:18" x14ac:dyDescent="0.25">
      <c r="A87" t="s">
        <v>528</v>
      </c>
      <c r="B87" s="51" t="s">
        <v>529</v>
      </c>
      <c r="C87" s="51"/>
      <c r="D87" s="51"/>
      <c r="E87" s="51" t="s">
        <v>519</v>
      </c>
      <c r="F87" s="51"/>
      <c r="G87" s="51"/>
      <c r="H87" s="51"/>
      <c r="I87" s="51"/>
      <c r="J87" s="51" t="s">
        <v>196</v>
      </c>
      <c r="K87" s="51" t="s">
        <v>196</v>
      </c>
      <c r="L87" s="51" t="s">
        <v>196</v>
      </c>
      <c r="M87" s="51" t="s">
        <v>196</v>
      </c>
      <c r="N87" s="51" t="s">
        <v>196</v>
      </c>
      <c r="O87" s="51"/>
      <c r="P87" s="51"/>
      <c r="R87">
        <v>8</v>
      </c>
    </row>
    <row r="88" spans="1:18" x14ac:dyDescent="0.25">
      <c r="A88" t="s">
        <v>530</v>
      </c>
      <c r="B88" s="51" t="s">
        <v>531</v>
      </c>
      <c r="C88" s="51"/>
      <c r="D88" s="51"/>
      <c r="E88" s="51" t="s">
        <v>519</v>
      </c>
      <c r="F88" s="51"/>
      <c r="G88" s="51"/>
      <c r="H88" s="51"/>
      <c r="I88" s="51"/>
      <c r="J88" s="51" t="s">
        <v>196</v>
      </c>
      <c r="K88" s="51" t="s">
        <v>196</v>
      </c>
      <c r="L88" s="51" t="s">
        <v>196</v>
      </c>
      <c r="M88" s="51" t="s">
        <v>196</v>
      </c>
      <c r="N88" s="51" t="s">
        <v>196</v>
      </c>
      <c r="O88" s="51"/>
      <c r="P88" s="51"/>
      <c r="R88">
        <v>9</v>
      </c>
    </row>
    <row r="89" spans="1:18" x14ac:dyDescent="0.25">
      <c r="A89" t="s">
        <v>532</v>
      </c>
      <c r="B89" t="s">
        <v>533</v>
      </c>
      <c r="C89" s="51"/>
      <c r="D89" s="51"/>
      <c r="E89" s="51" t="s">
        <v>519</v>
      </c>
      <c r="F89" s="51"/>
      <c r="G89" s="239"/>
      <c r="H89" s="51"/>
      <c r="I89" s="51"/>
      <c r="J89" t="s">
        <v>196</v>
      </c>
      <c r="K89" t="s">
        <v>196</v>
      </c>
      <c r="L89" t="s">
        <v>196</v>
      </c>
      <c r="M89" t="s">
        <v>196</v>
      </c>
      <c r="N89" t="s">
        <v>196</v>
      </c>
      <c r="O89" t="s">
        <v>196</v>
      </c>
      <c r="P89" t="s">
        <v>196</v>
      </c>
    </row>
    <row r="90" spans="1:18" x14ac:dyDescent="0.25">
      <c r="A90" t="s">
        <v>534</v>
      </c>
      <c r="B90" t="s">
        <v>535</v>
      </c>
      <c r="C90" s="51"/>
      <c r="D90" s="51"/>
      <c r="E90" s="51" t="s">
        <v>536</v>
      </c>
      <c r="F90" s="51"/>
      <c r="G90" s="51"/>
      <c r="H90" s="51"/>
      <c r="I90" s="51"/>
      <c r="J90" t="s">
        <v>196</v>
      </c>
      <c r="K90" t="s">
        <v>196</v>
      </c>
      <c r="L90" t="s">
        <v>196</v>
      </c>
      <c r="R90">
        <v>10</v>
      </c>
    </row>
    <row r="91" spans="1:18" x14ac:dyDescent="0.25">
      <c r="A91" t="s">
        <v>537</v>
      </c>
      <c r="B91" s="51" t="s">
        <v>538</v>
      </c>
      <c r="C91" s="51"/>
      <c r="D91" s="51"/>
      <c r="E91" s="51" t="s">
        <v>539</v>
      </c>
      <c r="F91" s="51"/>
      <c r="G91" s="239"/>
      <c r="H91" s="51"/>
      <c r="I91" s="51"/>
      <c r="J91" s="51" t="s">
        <v>196</v>
      </c>
      <c r="K91" s="51" t="s">
        <v>196</v>
      </c>
      <c r="L91" s="51" t="s">
        <v>196</v>
      </c>
      <c r="M91" s="51" t="s">
        <v>196</v>
      </c>
      <c r="N91" s="51" t="s">
        <v>196</v>
      </c>
      <c r="O91" s="51"/>
      <c r="P91" s="51"/>
      <c r="R91">
        <v>11</v>
      </c>
    </row>
    <row r="92" spans="1:18" x14ac:dyDescent="0.25">
      <c r="A92" t="s">
        <v>540</v>
      </c>
      <c r="B92" s="51" t="s">
        <v>541</v>
      </c>
      <c r="C92" s="51"/>
      <c r="D92" s="51"/>
      <c r="E92" s="51" t="s">
        <v>539</v>
      </c>
      <c r="F92" s="51"/>
      <c r="G92" s="239"/>
      <c r="H92" s="51"/>
      <c r="I92" s="51"/>
      <c r="J92" s="51"/>
      <c r="K92" s="51"/>
      <c r="L92" s="51"/>
      <c r="M92" s="51"/>
      <c r="N92" s="51"/>
      <c r="O92" s="51"/>
      <c r="P92" s="51" t="s">
        <v>196</v>
      </c>
    </row>
    <row r="93" spans="1:18" x14ac:dyDescent="0.25">
      <c r="A93" t="s">
        <v>542</v>
      </c>
      <c r="B93" s="51" t="s">
        <v>543</v>
      </c>
      <c r="C93" s="51"/>
      <c r="D93" s="51">
        <v>3</v>
      </c>
      <c r="E93" s="51" t="s">
        <v>539</v>
      </c>
      <c r="F93" s="51"/>
      <c r="G93" s="51"/>
      <c r="H93" s="51"/>
      <c r="I93" s="51"/>
      <c r="J93" s="51" t="s">
        <v>196</v>
      </c>
      <c r="K93" s="51" t="s">
        <v>196</v>
      </c>
      <c r="L93" s="51" t="s">
        <v>196</v>
      </c>
      <c r="M93" s="51" t="s">
        <v>196</v>
      </c>
      <c r="N93" s="51" t="s">
        <v>196</v>
      </c>
      <c r="O93" s="51"/>
      <c r="P93" s="51"/>
      <c r="R93">
        <v>12</v>
      </c>
    </row>
    <row r="94" spans="1:18" x14ac:dyDescent="0.25">
      <c r="A94" t="s">
        <v>544</v>
      </c>
      <c r="B94" s="51" t="s">
        <v>545</v>
      </c>
      <c r="C94" s="51"/>
      <c r="D94" s="51"/>
      <c r="E94" s="51" t="s">
        <v>539</v>
      </c>
      <c r="F94" s="51"/>
      <c r="G94" s="239"/>
      <c r="H94" s="51"/>
      <c r="I94" s="51"/>
      <c r="J94" s="51"/>
      <c r="K94" s="51"/>
      <c r="L94" s="51"/>
      <c r="M94" s="51"/>
      <c r="N94" s="51"/>
      <c r="O94" s="51" t="s">
        <v>196</v>
      </c>
      <c r="P94" s="51"/>
    </row>
    <row r="95" spans="1:18" x14ac:dyDescent="0.25">
      <c r="A95" t="s">
        <v>546</v>
      </c>
      <c r="B95" s="51" t="s">
        <v>547</v>
      </c>
      <c r="C95" s="51"/>
      <c r="D95" s="51"/>
      <c r="E95" s="51" t="s">
        <v>516</v>
      </c>
      <c r="F95" s="51"/>
      <c r="G95" s="239"/>
      <c r="H95" s="51"/>
      <c r="I95" s="51"/>
      <c r="J95" s="51"/>
      <c r="K95" s="51"/>
      <c r="L95" s="51"/>
      <c r="M95" s="51"/>
      <c r="N95" s="51"/>
      <c r="O95" s="51" t="s">
        <v>196</v>
      </c>
      <c r="P95" s="51"/>
    </row>
    <row r="96" spans="1:18" x14ac:dyDescent="0.25">
      <c r="A96" t="s">
        <v>548</v>
      </c>
      <c r="B96" s="51" t="s">
        <v>549</v>
      </c>
      <c r="C96" s="51"/>
      <c r="D96" s="51"/>
      <c r="E96" s="51" t="s">
        <v>539</v>
      </c>
      <c r="F96" s="51"/>
      <c r="G96" s="239"/>
      <c r="H96" s="51"/>
      <c r="I96" s="51"/>
      <c r="J96" s="51"/>
      <c r="K96" s="51"/>
      <c r="L96" s="51" t="s">
        <v>196</v>
      </c>
      <c r="M96" s="51"/>
      <c r="N96" s="51"/>
      <c r="O96" s="51"/>
      <c r="P96" s="51"/>
    </row>
    <row r="97" spans="1:18" x14ac:dyDescent="0.25">
      <c r="A97" t="s">
        <v>550</v>
      </c>
      <c r="B97" s="51" t="s">
        <v>551</v>
      </c>
      <c r="C97" s="51"/>
      <c r="D97" s="51"/>
      <c r="E97" s="51" t="s">
        <v>539</v>
      </c>
      <c r="F97" s="51"/>
      <c r="G97" s="239"/>
      <c r="H97" s="51"/>
      <c r="I97" s="51"/>
      <c r="J97" s="51" t="s">
        <v>196</v>
      </c>
      <c r="K97" s="51" t="s">
        <v>196</v>
      </c>
      <c r="L97" s="51" t="s">
        <v>196</v>
      </c>
      <c r="M97" s="51" t="s">
        <v>196</v>
      </c>
      <c r="N97" s="51"/>
      <c r="O97" s="51" t="s">
        <v>196</v>
      </c>
      <c r="P97" s="51" t="s">
        <v>196</v>
      </c>
      <c r="R97">
        <v>13</v>
      </c>
    </row>
    <row r="98" spans="1:18" x14ac:dyDescent="0.25">
      <c r="A98" t="s">
        <v>552</v>
      </c>
      <c r="B98" s="51" t="s">
        <v>553</v>
      </c>
      <c r="C98" s="51"/>
      <c r="D98" s="51"/>
      <c r="E98" s="51" t="s">
        <v>539</v>
      </c>
      <c r="F98" s="51"/>
      <c r="G98" s="239"/>
      <c r="H98" s="51"/>
      <c r="I98" s="51"/>
      <c r="J98" s="51" t="s">
        <v>196</v>
      </c>
      <c r="K98" s="51" t="s">
        <v>196</v>
      </c>
      <c r="L98" s="51" t="s">
        <v>196</v>
      </c>
      <c r="M98" s="51" t="s">
        <v>196</v>
      </c>
      <c r="N98" s="51"/>
      <c r="O98" s="51" t="s">
        <v>196</v>
      </c>
      <c r="P98" s="51" t="s">
        <v>196</v>
      </c>
    </row>
    <row r="99" spans="1:18" x14ac:dyDescent="0.25">
      <c r="A99" t="s">
        <v>554</v>
      </c>
      <c r="B99" s="51" t="s">
        <v>555</v>
      </c>
      <c r="C99" s="51"/>
      <c r="D99" s="51"/>
      <c r="E99" s="51" t="s">
        <v>539</v>
      </c>
      <c r="F99" s="51"/>
      <c r="G99" s="239"/>
      <c r="H99" s="51"/>
      <c r="I99" s="51"/>
      <c r="J99" s="51" t="s">
        <v>196</v>
      </c>
      <c r="K99" s="51" t="s">
        <v>196</v>
      </c>
      <c r="L99" s="51" t="s">
        <v>196</v>
      </c>
      <c r="M99" s="51" t="s">
        <v>196</v>
      </c>
      <c r="N99" s="51"/>
      <c r="O99" s="51"/>
      <c r="P99" s="51" t="s">
        <v>196</v>
      </c>
      <c r="R99">
        <v>14</v>
      </c>
    </row>
    <row r="100" spans="1:18" x14ac:dyDescent="0.25">
      <c r="A100" t="s">
        <v>556</v>
      </c>
      <c r="B100" s="51" t="s">
        <v>557</v>
      </c>
      <c r="C100" s="51"/>
      <c r="D100" s="51"/>
      <c r="E100" s="51" t="s">
        <v>539</v>
      </c>
      <c r="F100" s="51"/>
      <c r="G100" s="51"/>
      <c r="H100" s="51"/>
      <c r="I100" s="51"/>
      <c r="J100" s="51"/>
      <c r="K100" s="51"/>
      <c r="L100" s="239" t="s">
        <v>558</v>
      </c>
      <c r="M100" s="51"/>
      <c r="N100" s="51"/>
      <c r="O100" s="51"/>
      <c r="P100" s="51"/>
    </row>
    <row r="101" spans="1:18" x14ac:dyDescent="0.25">
      <c r="A101" t="s">
        <v>559</v>
      </c>
      <c r="B101" s="51" t="s">
        <v>560</v>
      </c>
      <c r="C101" s="51"/>
      <c r="D101" s="51"/>
      <c r="E101" s="51" t="s">
        <v>539</v>
      </c>
      <c r="F101" s="51"/>
      <c r="G101" s="51"/>
      <c r="H101" s="51"/>
      <c r="I101" s="51"/>
      <c r="J101" s="51" t="s">
        <v>196</v>
      </c>
      <c r="K101" s="51" t="s">
        <v>196</v>
      </c>
      <c r="L101" s="51" t="s">
        <v>196</v>
      </c>
      <c r="M101" s="51"/>
      <c r="N101" s="51"/>
      <c r="O101" s="51"/>
      <c r="P101" s="51" t="s">
        <v>196</v>
      </c>
      <c r="R101">
        <v>15</v>
      </c>
    </row>
    <row r="102" spans="1:18" x14ac:dyDescent="0.25">
      <c r="A102" t="s">
        <v>561</v>
      </c>
      <c r="B102" s="51" t="s">
        <v>562</v>
      </c>
      <c r="C102" s="51"/>
      <c r="D102" s="51"/>
      <c r="E102" s="51" t="s">
        <v>539</v>
      </c>
      <c r="F102" s="51"/>
      <c r="G102" s="51"/>
      <c r="H102" s="51"/>
      <c r="I102" s="51"/>
      <c r="J102" s="51" t="s">
        <v>196</v>
      </c>
      <c r="K102" s="51" t="s">
        <v>196</v>
      </c>
      <c r="L102" s="51" t="s">
        <v>196</v>
      </c>
      <c r="M102" s="51"/>
      <c r="N102" s="51"/>
      <c r="O102" s="51"/>
      <c r="P102" s="51" t="s">
        <v>196</v>
      </c>
    </row>
    <row r="103" spans="1:18" x14ac:dyDescent="0.25">
      <c r="A103" t="s">
        <v>563</v>
      </c>
      <c r="B103" s="62" t="s">
        <v>564</v>
      </c>
      <c r="C103" s="62"/>
      <c r="D103" s="62"/>
      <c r="E103" s="62" t="s">
        <v>539</v>
      </c>
      <c r="F103" s="62"/>
      <c r="G103" s="62"/>
      <c r="H103" s="62"/>
      <c r="I103" s="62"/>
      <c r="J103" s="62"/>
      <c r="K103" s="62"/>
      <c r="L103" s="62" t="s">
        <v>196</v>
      </c>
      <c r="M103" s="62"/>
      <c r="N103" s="62"/>
      <c r="O103" s="62"/>
      <c r="P103" s="62"/>
    </row>
    <row r="104" spans="1:18" x14ac:dyDescent="0.25">
      <c r="B104" s="62"/>
      <c r="C104" s="62"/>
      <c r="D104" s="62"/>
      <c r="E104" s="62"/>
      <c r="F104" s="62"/>
      <c r="G104" s="62"/>
      <c r="H104" s="62"/>
      <c r="I104" s="62"/>
      <c r="J104" s="62"/>
      <c r="K104" s="62"/>
      <c r="L104" s="62"/>
      <c r="M104" s="62"/>
      <c r="N104" s="62"/>
      <c r="O104" s="62"/>
      <c r="P104" s="62"/>
    </row>
    <row r="105" spans="1:18" x14ac:dyDescent="0.25">
      <c r="B105" s="62"/>
      <c r="C105" s="62"/>
      <c r="D105" s="62"/>
      <c r="E105" s="62"/>
      <c r="F105" s="62"/>
      <c r="G105" s="62"/>
      <c r="H105" s="62"/>
      <c r="I105" s="62"/>
      <c r="J105" s="62"/>
      <c r="K105" s="62"/>
      <c r="L105" s="62"/>
      <c r="M105" s="62"/>
      <c r="N105" s="62"/>
      <c r="O105" s="62"/>
      <c r="P105" s="62"/>
    </row>
    <row r="106" spans="1:18" x14ac:dyDescent="0.25">
      <c r="B106" s="62"/>
      <c r="C106" s="62"/>
      <c r="D106" s="62"/>
      <c r="E106" s="62"/>
      <c r="F106" s="62"/>
      <c r="G106" s="62"/>
      <c r="H106" s="62"/>
      <c r="I106" s="62"/>
      <c r="J106" s="62"/>
      <c r="K106" s="62"/>
      <c r="L106" s="62"/>
      <c r="M106" s="62"/>
      <c r="N106" s="62"/>
      <c r="O106" s="62"/>
      <c r="P106" s="62"/>
    </row>
    <row r="107" spans="1:18" x14ac:dyDescent="0.25">
      <c r="B107" s="62"/>
      <c r="C107" s="62"/>
      <c r="D107" s="62"/>
      <c r="E107" s="62"/>
      <c r="F107" s="62"/>
      <c r="G107" s="62"/>
      <c r="H107" s="62"/>
      <c r="I107" s="62"/>
      <c r="J107" s="62"/>
      <c r="K107" s="62"/>
      <c r="L107" s="62"/>
      <c r="M107" s="62"/>
      <c r="N107" s="62"/>
      <c r="O107" s="62"/>
      <c r="P107" s="62"/>
    </row>
    <row r="108" spans="1:18" x14ac:dyDescent="0.25">
      <c r="B108" s="62"/>
      <c r="C108" s="62"/>
      <c r="D108" s="62"/>
      <c r="E108" s="62"/>
      <c r="F108" s="62"/>
      <c r="G108" s="62"/>
      <c r="H108" s="62"/>
      <c r="I108" s="62"/>
      <c r="J108" s="62"/>
      <c r="K108" s="62"/>
      <c r="L108" s="62"/>
      <c r="M108" s="62"/>
      <c r="N108" s="62"/>
      <c r="O108" s="62"/>
      <c r="P108" s="62"/>
    </row>
    <row r="109" spans="1:18" x14ac:dyDescent="0.25">
      <c r="B109" s="62"/>
      <c r="C109" s="62"/>
      <c r="D109" s="62"/>
      <c r="E109" s="62"/>
      <c r="F109" s="62"/>
      <c r="G109" s="62"/>
      <c r="H109" s="62"/>
      <c r="I109" s="62"/>
      <c r="J109" s="62"/>
      <c r="K109" s="62"/>
      <c r="L109" s="62"/>
      <c r="M109" s="62"/>
      <c r="N109" s="62"/>
      <c r="O109" s="62"/>
      <c r="P109" s="62"/>
    </row>
    <row r="110" spans="1:18" x14ac:dyDescent="0.25">
      <c r="B110" s="62"/>
      <c r="C110" s="62"/>
      <c r="D110" s="62"/>
      <c r="E110" s="62"/>
      <c r="F110" s="62"/>
      <c r="G110" s="62"/>
      <c r="H110" s="62"/>
      <c r="I110" s="62"/>
      <c r="J110" s="62"/>
      <c r="K110" s="62"/>
      <c r="L110" s="62"/>
      <c r="M110" s="62"/>
      <c r="N110" s="62"/>
      <c r="O110" s="62"/>
      <c r="P110" s="62"/>
    </row>
    <row r="111" spans="1:18" x14ac:dyDescent="0.25">
      <c r="B111" s="62"/>
      <c r="C111" s="62"/>
      <c r="D111" s="62"/>
      <c r="E111" s="62"/>
      <c r="F111" s="62"/>
      <c r="G111" s="62"/>
      <c r="H111" s="62"/>
      <c r="I111" s="62"/>
      <c r="J111" s="62"/>
      <c r="K111" s="62"/>
      <c r="L111" s="62"/>
      <c r="M111" s="62"/>
      <c r="N111" s="62"/>
      <c r="O111" s="62"/>
      <c r="P111" s="62"/>
    </row>
    <row r="112" spans="1:18" x14ac:dyDescent="0.25">
      <c r="A112" t="s">
        <v>565</v>
      </c>
      <c r="B112" s="62" t="s">
        <v>566</v>
      </c>
      <c r="C112" s="62"/>
      <c r="D112" s="62"/>
      <c r="E112" s="62" t="s">
        <v>539</v>
      </c>
      <c r="F112" s="62"/>
      <c r="G112" s="62"/>
      <c r="H112" s="62"/>
      <c r="I112" s="62"/>
      <c r="J112" s="62"/>
      <c r="K112" s="62"/>
      <c r="L112" s="62" t="s">
        <v>196</v>
      </c>
      <c r="M112" s="62"/>
      <c r="N112" s="62"/>
      <c r="O112" s="62"/>
      <c r="P112" s="62"/>
    </row>
    <row r="113" spans="1:16" x14ac:dyDescent="0.25">
      <c r="B113" s="62"/>
      <c r="C113" s="62"/>
      <c r="D113" s="62"/>
      <c r="E113" s="62"/>
      <c r="F113" s="62"/>
      <c r="G113" s="62"/>
      <c r="H113" s="62"/>
      <c r="I113" s="62"/>
      <c r="J113" s="62"/>
      <c r="K113" s="62"/>
      <c r="L113" s="62"/>
      <c r="M113" s="62"/>
      <c r="N113" s="62"/>
      <c r="O113" s="62"/>
      <c r="P113" s="62"/>
    </row>
    <row r="114" spans="1:16" x14ac:dyDescent="0.25">
      <c r="B114" s="62"/>
      <c r="C114" s="62"/>
      <c r="D114" s="62"/>
      <c r="E114" s="62"/>
      <c r="F114" s="62"/>
      <c r="G114" s="62"/>
      <c r="H114" s="62"/>
      <c r="I114" s="62"/>
      <c r="J114" s="62"/>
      <c r="K114" s="62"/>
      <c r="L114" s="62"/>
      <c r="M114" s="62"/>
      <c r="N114" s="62"/>
      <c r="O114" s="62"/>
      <c r="P114" s="62"/>
    </row>
    <row r="115" spans="1:16" x14ac:dyDescent="0.25">
      <c r="B115" s="62"/>
      <c r="C115" s="62"/>
      <c r="D115" s="62"/>
      <c r="E115" s="62"/>
      <c r="F115" s="62"/>
      <c r="G115" s="62"/>
      <c r="H115" s="62"/>
      <c r="I115" s="62"/>
      <c r="J115" s="62"/>
      <c r="K115" s="62"/>
      <c r="L115" s="62"/>
      <c r="M115" s="62"/>
      <c r="N115" s="62"/>
      <c r="O115" s="62"/>
      <c r="P115" s="62"/>
    </row>
    <row r="116" spans="1:16" x14ac:dyDescent="0.25">
      <c r="B116" s="62"/>
      <c r="C116" s="62"/>
      <c r="D116" s="62"/>
      <c r="E116" s="62"/>
      <c r="F116" s="62"/>
      <c r="G116" s="62"/>
      <c r="H116" s="62"/>
      <c r="I116" s="62"/>
      <c r="J116" s="62"/>
      <c r="K116" s="62"/>
      <c r="L116" s="62"/>
      <c r="M116" s="62"/>
      <c r="N116" s="62"/>
      <c r="O116" s="62"/>
      <c r="P116" s="62"/>
    </row>
    <row r="117" spans="1:16" x14ac:dyDescent="0.25">
      <c r="B117" s="62"/>
      <c r="C117" s="62"/>
      <c r="D117" s="62"/>
      <c r="E117" s="62"/>
      <c r="F117" s="62"/>
      <c r="G117" s="62"/>
      <c r="H117" s="62"/>
      <c r="I117" s="62"/>
      <c r="J117" s="62"/>
      <c r="K117" s="62"/>
      <c r="L117" s="62"/>
      <c r="M117" s="62"/>
      <c r="N117" s="62"/>
      <c r="O117" s="62"/>
      <c r="P117" s="62"/>
    </row>
    <row r="118" spans="1:16" x14ac:dyDescent="0.25">
      <c r="B118" s="62"/>
      <c r="C118" s="62"/>
      <c r="D118" s="62"/>
      <c r="E118" s="62"/>
      <c r="F118" s="62"/>
      <c r="G118" s="62"/>
      <c r="H118" s="62"/>
      <c r="I118" s="62"/>
      <c r="J118" s="62"/>
      <c r="K118" s="62"/>
      <c r="L118" s="62"/>
      <c r="M118" s="62"/>
      <c r="N118" s="62"/>
      <c r="O118" s="62"/>
      <c r="P118" s="62"/>
    </row>
    <row r="119" spans="1:16" x14ac:dyDescent="0.25">
      <c r="B119" s="62"/>
      <c r="C119" s="62"/>
      <c r="D119" s="62"/>
      <c r="E119" s="62"/>
      <c r="F119" s="62"/>
      <c r="G119" s="62"/>
      <c r="H119" s="62"/>
      <c r="I119" s="62"/>
      <c r="J119" s="62"/>
      <c r="K119" s="62"/>
      <c r="L119" s="62"/>
      <c r="M119" s="62"/>
      <c r="N119" s="62"/>
      <c r="O119" s="62"/>
      <c r="P119" s="62"/>
    </row>
    <row r="120" spans="1:16" x14ac:dyDescent="0.25">
      <c r="B120" s="62"/>
      <c r="C120" s="62"/>
      <c r="D120" s="62"/>
      <c r="E120" s="62"/>
      <c r="F120" s="62"/>
      <c r="G120" s="62"/>
      <c r="H120" s="62"/>
      <c r="I120" s="62"/>
      <c r="J120" s="62"/>
      <c r="K120" s="62"/>
      <c r="L120" s="62"/>
      <c r="M120" s="62"/>
      <c r="N120" s="62"/>
      <c r="O120" s="62"/>
      <c r="P120" s="62"/>
    </row>
    <row r="121" spans="1:16" x14ac:dyDescent="0.25">
      <c r="A121" t="s">
        <v>567</v>
      </c>
      <c r="B121" s="51" t="s">
        <v>568</v>
      </c>
      <c r="C121" s="51"/>
      <c r="D121" s="51"/>
      <c r="E121" s="51"/>
      <c r="F121" s="51"/>
      <c r="G121" s="239"/>
      <c r="H121" s="51"/>
      <c r="I121" s="51"/>
      <c r="J121" s="51"/>
      <c r="K121" s="51"/>
      <c r="L121" s="51"/>
      <c r="M121" s="51" t="s">
        <v>196</v>
      </c>
      <c r="N121" s="51"/>
      <c r="O121" s="51"/>
      <c r="P121" s="51"/>
    </row>
    <row r="122" spans="1:16" x14ac:dyDescent="0.25">
      <c r="A122" t="s">
        <v>569</v>
      </c>
      <c r="B122" s="51" t="s">
        <v>570</v>
      </c>
      <c r="C122" s="51"/>
      <c r="D122" s="51"/>
      <c r="E122" s="51" t="s">
        <v>571</v>
      </c>
      <c r="F122" s="51"/>
      <c r="G122" s="51"/>
      <c r="H122" s="51"/>
      <c r="I122" s="51"/>
      <c r="J122" s="51"/>
      <c r="K122" s="51" t="s">
        <v>196</v>
      </c>
      <c r="L122" s="51"/>
      <c r="M122" s="51"/>
      <c r="N122" s="51"/>
      <c r="O122" s="51"/>
      <c r="P122" s="51"/>
    </row>
    <row r="123" spans="1:16" x14ac:dyDescent="0.25">
      <c r="A123" t="s">
        <v>572</v>
      </c>
      <c r="B123" s="51" t="s">
        <v>573</v>
      </c>
      <c r="C123" s="51"/>
      <c r="D123" s="51"/>
      <c r="E123" s="51" t="s">
        <v>539</v>
      </c>
      <c r="F123" s="51"/>
      <c r="G123" s="51"/>
      <c r="H123" s="51"/>
      <c r="I123" s="51"/>
      <c r="J123" s="51"/>
      <c r="K123" s="239" t="s">
        <v>574</v>
      </c>
      <c r="L123" s="51"/>
      <c r="M123" s="51"/>
      <c r="N123" s="51" t="s">
        <v>196</v>
      </c>
      <c r="O123" s="51"/>
      <c r="P123" s="51"/>
    </row>
    <row r="124" spans="1:16" x14ac:dyDescent="0.25">
      <c r="A124" t="s">
        <v>575</v>
      </c>
      <c r="B124" s="51" t="s">
        <v>576</v>
      </c>
      <c r="C124" s="51"/>
      <c r="D124" s="51"/>
      <c r="E124" s="51" t="s">
        <v>577</v>
      </c>
      <c r="F124" s="51"/>
      <c r="G124" s="51"/>
      <c r="H124" s="51"/>
      <c r="I124" s="51"/>
      <c r="J124" s="51"/>
      <c r="K124" s="51"/>
      <c r="L124" s="51"/>
      <c r="M124" s="51"/>
      <c r="N124" s="51"/>
      <c r="O124" s="51"/>
      <c r="P124" s="51" t="s">
        <v>196</v>
      </c>
    </row>
    <row r="125" spans="1:16" x14ac:dyDescent="0.25">
      <c r="A125" t="s">
        <v>578</v>
      </c>
      <c r="B125" s="51" t="s">
        <v>579</v>
      </c>
      <c r="C125" s="51"/>
      <c r="D125" s="51"/>
      <c r="E125" s="51" t="s">
        <v>539</v>
      </c>
      <c r="F125" s="51"/>
      <c r="G125" s="51"/>
      <c r="H125" s="51"/>
      <c r="I125" s="51"/>
      <c r="J125" s="51"/>
      <c r="K125" s="51" t="s">
        <v>196</v>
      </c>
      <c r="L125" s="51"/>
      <c r="M125" s="51"/>
      <c r="N125" s="51" t="s">
        <v>196</v>
      </c>
      <c r="O125" s="51"/>
      <c r="P125" s="51"/>
    </row>
    <row r="126" spans="1:16" x14ac:dyDescent="0.25">
      <c r="A126" t="s">
        <v>580</v>
      </c>
      <c r="B126" s="51" t="s">
        <v>581</v>
      </c>
      <c r="C126" s="51"/>
      <c r="D126" s="51"/>
      <c r="E126" s="51" t="s">
        <v>539</v>
      </c>
      <c r="F126" s="51"/>
      <c r="G126" s="51"/>
      <c r="H126" s="51"/>
      <c r="I126" s="51"/>
      <c r="J126" s="51"/>
      <c r="K126" s="51"/>
      <c r="L126" s="51"/>
      <c r="M126" s="51"/>
      <c r="N126" s="51"/>
      <c r="O126" s="51"/>
      <c r="P126" s="51"/>
    </row>
    <row r="127" spans="1:16" x14ac:dyDescent="0.25">
      <c r="A127" t="s">
        <v>582</v>
      </c>
      <c r="B127" s="51" t="s">
        <v>583</v>
      </c>
      <c r="C127" s="51"/>
      <c r="D127" s="51"/>
      <c r="E127" s="51" t="s">
        <v>539</v>
      </c>
      <c r="F127" s="51"/>
      <c r="G127" s="51"/>
      <c r="H127" s="51"/>
      <c r="I127" s="51"/>
      <c r="J127" s="51"/>
      <c r="K127" s="51" t="s">
        <v>196</v>
      </c>
      <c r="L127" s="51"/>
      <c r="M127" s="51"/>
      <c r="N127" s="51" t="s">
        <v>196</v>
      </c>
      <c r="O127" s="51"/>
      <c r="P127" s="51"/>
    </row>
    <row r="128" spans="1:16" x14ac:dyDescent="0.25">
      <c r="A128" t="s">
        <v>584</v>
      </c>
      <c r="B128" s="51" t="s">
        <v>585</v>
      </c>
      <c r="C128" s="51"/>
      <c r="D128" s="51"/>
      <c r="E128" s="51" t="s">
        <v>539</v>
      </c>
      <c r="F128" s="51"/>
      <c r="G128" s="51"/>
      <c r="H128" s="51"/>
      <c r="I128" s="51"/>
      <c r="J128" s="51"/>
      <c r="K128" s="51"/>
      <c r="L128" s="51"/>
      <c r="M128" s="51"/>
      <c r="N128" s="51" t="s">
        <v>196</v>
      </c>
      <c r="O128" s="51"/>
      <c r="P128" s="51"/>
    </row>
    <row r="129" spans="1:18" x14ac:dyDescent="0.25">
      <c r="A129" t="s">
        <v>586</v>
      </c>
      <c r="B129" s="51" t="s">
        <v>587</v>
      </c>
      <c r="C129" s="51"/>
      <c r="D129" s="51"/>
      <c r="E129" s="51" t="s">
        <v>539</v>
      </c>
      <c r="F129" s="51"/>
      <c r="G129" s="51"/>
      <c r="H129" s="51"/>
      <c r="I129" s="51"/>
      <c r="J129" s="51"/>
      <c r="K129" s="51"/>
      <c r="L129" s="51"/>
      <c r="M129" s="51"/>
      <c r="N129" s="51"/>
      <c r="O129" s="51"/>
      <c r="P129" s="51"/>
      <c r="Q129" t="s">
        <v>588</v>
      </c>
    </row>
    <row r="130" spans="1:18" x14ac:dyDescent="0.25">
      <c r="A130" t="s">
        <v>589</v>
      </c>
      <c r="B130" s="51" t="s">
        <v>590</v>
      </c>
      <c r="C130" s="51"/>
      <c r="D130" s="51"/>
      <c r="E130" s="51" t="s">
        <v>539</v>
      </c>
      <c r="F130" s="51"/>
      <c r="G130" s="51"/>
      <c r="H130" s="51"/>
      <c r="I130" s="51"/>
      <c r="J130" s="51"/>
      <c r="K130" s="51" t="s">
        <v>196</v>
      </c>
      <c r="L130" s="51"/>
      <c r="M130" s="51"/>
      <c r="N130" s="51"/>
      <c r="O130" s="51"/>
      <c r="P130" s="51"/>
    </row>
    <row r="131" spans="1:18" x14ac:dyDescent="0.25">
      <c r="A131" t="s">
        <v>591</v>
      </c>
      <c r="B131" s="51" t="s">
        <v>592</v>
      </c>
      <c r="C131" s="51"/>
      <c r="D131" s="51"/>
      <c r="E131" s="51" t="s">
        <v>539</v>
      </c>
      <c r="F131" s="51"/>
      <c r="G131" s="51"/>
      <c r="H131" s="51"/>
      <c r="I131" s="51"/>
      <c r="J131" s="51"/>
      <c r="K131" s="51" t="s">
        <v>196</v>
      </c>
      <c r="L131" s="51"/>
      <c r="M131" s="51"/>
      <c r="N131" s="51"/>
      <c r="O131" s="51"/>
      <c r="P131" s="51"/>
    </row>
    <row r="132" spans="1:18" x14ac:dyDescent="0.25">
      <c r="A132" t="s">
        <v>593</v>
      </c>
      <c r="B132" s="51" t="s">
        <v>594</v>
      </c>
      <c r="C132" s="51"/>
      <c r="D132" s="51"/>
      <c r="E132" s="51" t="s">
        <v>539</v>
      </c>
      <c r="F132" s="51"/>
      <c r="G132" s="51"/>
      <c r="H132" s="51"/>
      <c r="I132" s="51"/>
      <c r="J132" s="51"/>
      <c r="K132" s="51"/>
      <c r="L132" s="51"/>
      <c r="M132" s="51" t="s">
        <v>196</v>
      </c>
      <c r="N132" s="51"/>
      <c r="O132" s="51"/>
      <c r="P132" s="51"/>
    </row>
    <row r="133" spans="1:18" x14ac:dyDescent="0.25">
      <c r="A133" t="s">
        <v>595</v>
      </c>
      <c r="B133" s="51" t="s">
        <v>596</v>
      </c>
      <c r="C133" s="51"/>
      <c r="D133" s="51"/>
      <c r="E133" s="51" t="s">
        <v>539</v>
      </c>
      <c r="F133" s="51"/>
      <c r="G133" s="51"/>
      <c r="H133" s="51"/>
      <c r="I133" s="51"/>
      <c r="J133" s="51"/>
      <c r="K133" s="51"/>
      <c r="L133" s="51"/>
      <c r="M133" s="51" t="s">
        <v>196</v>
      </c>
      <c r="N133" s="51" t="s">
        <v>196</v>
      </c>
      <c r="O133" s="51"/>
      <c r="P133" s="51"/>
    </row>
    <row r="134" spans="1:18" x14ac:dyDescent="0.25">
      <c r="A134" t="s">
        <v>597</v>
      </c>
      <c r="B134" s="51" t="s">
        <v>598</v>
      </c>
      <c r="C134" s="51"/>
      <c r="D134" s="51"/>
      <c r="E134" s="51" t="s">
        <v>539</v>
      </c>
      <c r="F134" s="51"/>
      <c r="G134" s="51"/>
      <c r="H134" s="51"/>
      <c r="I134" s="51"/>
      <c r="J134" s="51"/>
      <c r="K134" s="51"/>
      <c r="L134" s="51"/>
      <c r="M134" s="51"/>
      <c r="N134" s="51" t="s">
        <v>196</v>
      </c>
      <c r="O134" s="51"/>
      <c r="P134" s="51"/>
    </row>
    <row r="135" spans="1:18" x14ac:dyDescent="0.25">
      <c r="A135" t="s">
        <v>599</v>
      </c>
      <c r="B135" s="51" t="s">
        <v>600</v>
      </c>
      <c r="C135" s="51"/>
      <c r="D135" s="51"/>
      <c r="E135" s="51" t="s">
        <v>539</v>
      </c>
      <c r="F135" s="51"/>
      <c r="G135" s="51"/>
      <c r="H135" s="51"/>
      <c r="I135" s="51"/>
      <c r="J135" s="51"/>
      <c r="K135" s="51"/>
      <c r="L135" s="51"/>
      <c r="M135" s="51"/>
      <c r="N135" s="51" t="s">
        <v>196</v>
      </c>
      <c r="O135" s="51"/>
      <c r="P135" s="51"/>
    </row>
    <row r="136" spans="1:18" x14ac:dyDescent="0.25">
      <c r="A136" t="s">
        <v>601</v>
      </c>
      <c r="B136" s="51" t="s">
        <v>602</v>
      </c>
      <c r="C136" s="51"/>
      <c r="D136" s="51"/>
      <c r="E136" s="51" t="s">
        <v>539</v>
      </c>
      <c r="F136" s="51"/>
      <c r="G136" s="51"/>
      <c r="H136" s="51"/>
      <c r="I136" s="51"/>
      <c r="J136" s="51"/>
      <c r="K136" s="51"/>
      <c r="L136" s="51"/>
      <c r="M136" s="51"/>
      <c r="N136" s="51" t="s">
        <v>196</v>
      </c>
      <c r="O136" s="51"/>
      <c r="P136" s="51"/>
    </row>
    <row r="137" spans="1:18" x14ac:dyDescent="0.25">
      <c r="A137" t="s">
        <v>603</v>
      </c>
      <c r="B137" s="51" t="s">
        <v>604</v>
      </c>
      <c r="C137" s="51"/>
      <c r="D137" s="51"/>
      <c r="E137" s="51" t="s">
        <v>539</v>
      </c>
      <c r="F137" s="51"/>
      <c r="G137" s="51"/>
      <c r="H137" s="51"/>
      <c r="I137" s="51"/>
      <c r="J137" s="51"/>
      <c r="K137" s="51"/>
      <c r="L137" s="51"/>
      <c r="M137" s="51"/>
      <c r="N137" s="51"/>
      <c r="O137" s="51"/>
      <c r="P137" s="51"/>
    </row>
    <row r="138" spans="1:18" x14ac:dyDescent="0.25">
      <c r="A138" t="s">
        <v>605</v>
      </c>
      <c r="B138" s="51" t="s">
        <v>606</v>
      </c>
      <c r="C138" s="51"/>
      <c r="D138" s="51"/>
      <c r="E138" s="51" t="s">
        <v>539</v>
      </c>
      <c r="F138" s="51"/>
      <c r="G138" s="51"/>
      <c r="H138" s="51"/>
      <c r="I138" s="51"/>
      <c r="J138" s="51"/>
      <c r="K138" s="51"/>
      <c r="L138" s="51"/>
      <c r="M138" s="51"/>
      <c r="N138" s="51"/>
      <c r="O138" s="51"/>
      <c r="P138" s="51" t="s">
        <v>196</v>
      </c>
    </row>
    <row r="139" spans="1:18" x14ac:dyDescent="0.25">
      <c r="A139" t="s">
        <v>607</v>
      </c>
      <c r="B139" s="51" t="s">
        <v>608</v>
      </c>
      <c r="C139" s="51"/>
      <c r="D139" s="51"/>
      <c r="E139" s="51" t="s">
        <v>539</v>
      </c>
      <c r="F139" s="51"/>
      <c r="G139" s="51"/>
      <c r="H139" s="51"/>
      <c r="I139" s="51"/>
      <c r="J139" s="51"/>
      <c r="K139" s="51"/>
      <c r="L139" s="51" t="s">
        <v>196</v>
      </c>
      <c r="M139" s="51"/>
      <c r="N139" s="51"/>
      <c r="O139" s="51"/>
      <c r="P139" s="51" t="s">
        <v>196</v>
      </c>
    </row>
    <row r="140" spans="1:18" x14ac:dyDescent="0.25">
      <c r="A140" t="s">
        <v>609</v>
      </c>
      <c r="B140" s="51" t="s">
        <v>610</v>
      </c>
      <c r="C140" s="51"/>
      <c r="D140" s="51"/>
      <c r="E140" s="51" t="s">
        <v>539</v>
      </c>
      <c r="F140" s="51"/>
      <c r="G140" s="51"/>
      <c r="H140" s="51"/>
      <c r="I140" s="51"/>
      <c r="J140" s="51"/>
      <c r="K140" s="51"/>
      <c r="L140" s="51"/>
      <c r="M140" s="51"/>
      <c r="N140" s="51"/>
      <c r="O140" s="51"/>
      <c r="P140" s="51"/>
    </row>
    <row r="141" spans="1:18" x14ac:dyDescent="0.25">
      <c r="A141" t="s">
        <v>611</v>
      </c>
      <c r="B141" s="51" t="s">
        <v>612</v>
      </c>
      <c r="C141" s="51"/>
      <c r="D141" s="51"/>
      <c r="E141" s="51" t="s">
        <v>539</v>
      </c>
      <c r="F141" s="51"/>
      <c r="G141" s="51"/>
      <c r="H141" s="51"/>
      <c r="I141" s="51"/>
      <c r="J141" s="51"/>
      <c r="K141" s="51"/>
      <c r="L141" s="51"/>
      <c r="M141" s="51"/>
      <c r="N141" s="51"/>
      <c r="O141" s="51"/>
      <c r="P141" s="51"/>
    </row>
    <row r="142" spans="1:18" x14ac:dyDescent="0.25">
      <c r="A142" t="s">
        <v>613</v>
      </c>
      <c r="B142" s="51" t="s">
        <v>614</v>
      </c>
      <c r="C142" s="51"/>
      <c r="D142" s="51"/>
      <c r="E142" s="51" t="s">
        <v>539</v>
      </c>
      <c r="F142" s="51"/>
      <c r="G142" s="51"/>
      <c r="H142" s="51"/>
      <c r="I142" s="51"/>
      <c r="J142" s="51"/>
      <c r="K142" s="51"/>
      <c r="L142" s="51"/>
      <c r="M142" s="51"/>
      <c r="N142" s="51"/>
      <c r="O142" s="51"/>
      <c r="P142" s="51"/>
    </row>
    <row r="143" spans="1:18" x14ac:dyDescent="0.25">
      <c r="A143" t="s">
        <v>615</v>
      </c>
      <c r="B143" s="51" t="s">
        <v>616</v>
      </c>
      <c r="C143" s="51"/>
      <c r="D143" s="51"/>
      <c r="E143" s="51" t="s">
        <v>539</v>
      </c>
      <c r="F143" s="51"/>
      <c r="G143" s="51"/>
      <c r="H143" s="51"/>
      <c r="I143" s="51"/>
      <c r="J143" s="51"/>
      <c r="K143" s="51"/>
      <c r="L143" s="51"/>
      <c r="M143" s="51"/>
      <c r="N143" s="51"/>
      <c r="O143" s="51"/>
      <c r="P143" s="51"/>
    </row>
    <row r="144" spans="1:18" x14ac:dyDescent="0.25">
      <c r="A144" t="s">
        <v>617</v>
      </c>
      <c r="B144" s="51" t="s">
        <v>618</v>
      </c>
      <c r="C144" s="51"/>
      <c r="D144" s="51"/>
      <c r="E144" s="51" t="s">
        <v>539</v>
      </c>
      <c r="F144" s="51"/>
      <c r="G144" s="51"/>
      <c r="H144" s="51"/>
      <c r="I144" s="51"/>
      <c r="J144" s="51"/>
      <c r="K144" s="51"/>
      <c r="L144" s="51"/>
      <c r="M144" s="51"/>
      <c r="N144" s="51"/>
      <c r="O144" s="51"/>
      <c r="P144" s="51"/>
      <c r="R144">
        <v>8</v>
      </c>
    </row>
    <row r="145" spans="1:18" x14ac:dyDescent="0.25">
      <c r="A145" t="s">
        <v>619</v>
      </c>
      <c r="B145" s="51" t="s">
        <v>620</v>
      </c>
      <c r="C145" s="51"/>
      <c r="D145" s="51"/>
      <c r="E145" s="51" t="s">
        <v>539</v>
      </c>
      <c r="F145" s="51"/>
      <c r="G145" s="51"/>
      <c r="H145" s="51"/>
      <c r="I145" s="51"/>
      <c r="J145" s="51"/>
      <c r="K145" s="51"/>
      <c r="L145" s="51"/>
      <c r="M145" s="51"/>
      <c r="N145" s="51"/>
      <c r="O145" s="51"/>
      <c r="P145" s="51"/>
    </row>
    <row r="146" spans="1:18" x14ac:dyDescent="0.25">
      <c r="A146" t="s">
        <v>621</v>
      </c>
      <c r="B146" s="51" t="s">
        <v>622</v>
      </c>
      <c r="C146" s="51"/>
      <c r="D146" s="51"/>
      <c r="E146" s="51" t="s">
        <v>539</v>
      </c>
      <c r="F146" s="51"/>
      <c r="G146" s="51"/>
      <c r="H146" s="51"/>
      <c r="I146" s="51"/>
      <c r="J146" s="51"/>
      <c r="K146" s="51"/>
      <c r="L146" s="51"/>
      <c r="M146" s="51"/>
      <c r="N146" s="51"/>
      <c r="O146" s="51"/>
      <c r="P146" s="51"/>
    </row>
    <row r="147" spans="1:18" x14ac:dyDescent="0.25">
      <c r="A147" t="s">
        <v>623</v>
      </c>
      <c r="B147" s="240" t="s">
        <v>624</v>
      </c>
      <c r="C147" s="62"/>
      <c r="D147" s="62"/>
      <c r="E147" s="208" t="s">
        <v>539</v>
      </c>
      <c r="F147" s="62"/>
      <c r="G147" s="62"/>
      <c r="H147" s="62"/>
      <c r="I147" s="62"/>
      <c r="J147" s="62"/>
      <c r="K147" s="62"/>
      <c r="L147" s="62"/>
      <c r="M147" s="62"/>
      <c r="N147" s="62"/>
      <c r="O147" s="208"/>
      <c r="P147" s="208"/>
    </row>
    <row r="148" spans="1:18" x14ac:dyDescent="0.25">
      <c r="B148" s="240"/>
      <c r="C148" s="62"/>
      <c r="D148" s="62"/>
      <c r="E148" s="208"/>
      <c r="F148" s="62"/>
      <c r="G148" s="62"/>
      <c r="H148" s="62"/>
      <c r="I148" s="62"/>
      <c r="J148" s="62"/>
      <c r="K148" s="62"/>
      <c r="L148" s="62"/>
      <c r="M148" s="62"/>
      <c r="N148" s="62"/>
      <c r="O148" s="208"/>
      <c r="P148" s="208"/>
    </row>
    <row r="149" spans="1:18" x14ac:dyDescent="0.25">
      <c r="B149" s="240"/>
      <c r="C149" s="62"/>
      <c r="D149" s="62"/>
      <c r="E149" s="208"/>
      <c r="F149" s="62"/>
      <c r="G149" s="62"/>
      <c r="H149" s="62"/>
      <c r="I149" s="62"/>
      <c r="J149" s="62"/>
      <c r="K149" s="62"/>
      <c r="L149" s="62"/>
      <c r="M149" s="62"/>
      <c r="N149" s="62"/>
      <c r="O149" s="208"/>
      <c r="P149" s="208"/>
    </row>
    <row r="150" spans="1:18" x14ac:dyDescent="0.25">
      <c r="A150" t="s">
        <v>625</v>
      </c>
      <c r="B150" s="240" t="s">
        <v>626</v>
      </c>
      <c r="C150" s="62"/>
      <c r="D150" s="62"/>
      <c r="E150" s="208" t="s">
        <v>627</v>
      </c>
      <c r="F150" s="62"/>
      <c r="G150" s="62"/>
      <c r="H150" s="62"/>
      <c r="I150" s="62"/>
      <c r="J150" s="62"/>
      <c r="K150" s="62"/>
      <c r="L150" s="62" t="s">
        <v>196</v>
      </c>
      <c r="M150" s="62"/>
      <c r="N150" s="62"/>
      <c r="O150" s="208"/>
      <c r="P150" s="208" t="s">
        <v>196</v>
      </c>
    </row>
    <row r="151" spans="1:18" x14ac:dyDescent="0.25">
      <c r="B151" s="240"/>
      <c r="C151" s="62"/>
      <c r="D151" s="62"/>
      <c r="E151" s="208"/>
      <c r="F151" s="62"/>
      <c r="G151" s="62"/>
      <c r="H151" s="62"/>
      <c r="I151" s="62"/>
      <c r="J151" s="62"/>
      <c r="K151" s="62"/>
      <c r="L151" s="62"/>
      <c r="M151" s="62"/>
      <c r="N151" s="62"/>
      <c r="O151" s="208"/>
      <c r="P151" s="208"/>
    </row>
    <row r="152" spans="1:18" x14ac:dyDescent="0.25">
      <c r="A152" t="s">
        <v>628</v>
      </c>
      <c r="B152" s="208" t="s">
        <v>629</v>
      </c>
      <c r="C152" s="62"/>
      <c r="D152" s="62"/>
      <c r="E152" s="208" t="s">
        <v>577</v>
      </c>
      <c r="F152" s="62"/>
      <c r="G152" s="62"/>
      <c r="H152" s="62"/>
      <c r="I152" s="62"/>
      <c r="J152" s="62"/>
      <c r="K152" s="62"/>
      <c r="L152" s="62"/>
      <c r="M152" s="62"/>
      <c r="N152" s="62"/>
      <c r="O152" s="208" t="s">
        <v>196</v>
      </c>
      <c r="P152" s="208" t="s">
        <v>196</v>
      </c>
    </row>
    <row r="153" spans="1:18" x14ac:dyDescent="0.25">
      <c r="A153" t="s">
        <v>630</v>
      </c>
      <c r="B153" s="208" t="s">
        <v>631</v>
      </c>
      <c r="C153" s="62"/>
      <c r="D153" s="62"/>
      <c r="E153" s="208" t="s">
        <v>577</v>
      </c>
      <c r="F153" s="62"/>
      <c r="G153" s="62"/>
      <c r="H153" s="62"/>
      <c r="I153" s="62"/>
      <c r="J153" s="62"/>
      <c r="K153" s="62"/>
      <c r="L153" s="62"/>
      <c r="M153" s="62"/>
      <c r="N153" s="62"/>
      <c r="O153" s="208" t="s">
        <v>196</v>
      </c>
      <c r="P153" s="208" t="s">
        <v>196</v>
      </c>
    </row>
    <row r="154" spans="1:18" x14ac:dyDescent="0.25">
      <c r="A154" t="s">
        <v>632</v>
      </c>
      <c r="B154" s="51" t="s">
        <v>633</v>
      </c>
      <c r="C154" s="51"/>
      <c r="D154" s="51"/>
      <c r="E154" s="51" t="s">
        <v>634</v>
      </c>
      <c r="F154" s="51"/>
      <c r="G154" s="51"/>
      <c r="H154" s="51"/>
      <c r="I154" s="51"/>
      <c r="J154" s="51"/>
      <c r="K154" s="51"/>
      <c r="L154" s="51"/>
      <c r="M154" s="51"/>
      <c r="N154" s="51"/>
      <c r="O154" s="51"/>
      <c r="P154" s="51"/>
    </row>
    <row r="155" spans="1:18" x14ac:dyDescent="0.25">
      <c r="A155" t="s">
        <v>635</v>
      </c>
      <c r="B155" s="51" t="s">
        <v>636</v>
      </c>
      <c r="C155" s="51"/>
      <c r="D155" s="51"/>
      <c r="E155" s="51" t="s">
        <v>634</v>
      </c>
      <c r="F155" s="51"/>
      <c r="G155" s="51"/>
      <c r="H155" s="51"/>
      <c r="I155" s="51"/>
      <c r="J155" s="51"/>
      <c r="K155" s="51" t="s">
        <v>196</v>
      </c>
      <c r="L155" s="51"/>
      <c r="M155" s="51"/>
      <c r="N155" s="51"/>
      <c r="O155" s="51"/>
      <c r="P155" s="51"/>
    </row>
    <row r="156" spans="1:18" x14ac:dyDescent="0.25">
      <c r="A156" t="s">
        <v>637</v>
      </c>
      <c r="B156" s="51" t="s">
        <v>638</v>
      </c>
      <c r="C156" s="51"/>
      <c r="D156" s="51"/>
      <c r="E156" s="51" t="s">
        <v>634</v>
      </c>
      <c r="F156" s="51"/>
      <c r="G156" s="51"/>
      <c r="H156" s="51"/>
      <c r="I156" s="51"/>
      <c r="J156" s="51"/>
      <c r="K156" s="51"/>
      <c r="L156" s="51"/>
      <c r="M156" s="51"/>
      <c r="N156" s="51"/>
      <c r="O156" s="51"/>
      <c r="P156" s="51"/>
    </row>
    <row r="157" spans="1:18" x14ac:dyDescent="0.25">
      <c r="A157" t="s">
        <v>639</v>
      </c>
      <c r="B157" s="51" t="s">
        <v>640</v>
      </c>
      <c r="C157" s="51"/>
      <c r="D157" s="51"/>
      <c r="E157" s="51" t="s">
        <v>634</v>
      </c>
      <c r="F157" s="51"/>
      <c r="G157" s="51"/>
      <c r="H157" s="51"/>
      <c r="I157" s="51"/>
      <c r="J157" s="51"/>
      <c r="K157" s="51"/>
      <c r="L157" s="51"/>
      <c r="M157" s="51"/>
      <c r="N157" s="51"/>
      <c r="O157" s="51"/>
      <c r="P157" s="51"/>
    </row>
    <row r="158" spans="1:18" x14ac:dyDescent="0.25">
      <c r="A158" t="s">
        <v>641</v>
      </c>
      <c r="B158" s="51" t="s">
        <v>642</v>
      </c>
      <c r="C158" s="51"/>
      <c r="D158" s="51"/>
      <c r="E158" s="51" t="s">
        <v>634</v>
      </c>
      <c r="F158" s="51"/>
      <c r="G158" s="51"/>
      <c r="H158" s="51"/>
      <c r="I158" s="51"/>
      <c r="J158" s="51"/>
      <c r="K158" s="51"/>
      <c r="L158" s="51"/>
      <c r="M158" s="51"/>
      <c r="N158" s="51"/>
      <c r="O158" s="51"/>
      <c r="P158" s="51" t="s">
        <v>196</v>
      </c>
    </row>
    <row r="159" spans="1:18" x14ac:dyDescent="0.25">
      <c r="A159" t="s">
        <v>643</v>
      </c>
      <c r="B159" s="51" t="s">
        <v>644</v>
      </c>
      <c r="C159" s="51"/>
      <c r="D159" s="51"/>
      <c r="E159" s="51" t="s">
        <v>634</v>
      </c>
      <c r="F159" s="51"/>
      <c r="G159" s="51"/>
      <c r="H159" s="51"/>
      <c r="I159" s="51"/>
      <c r="J159" s="51" t="s">
        <v>196</v>
      </c>
      <c r="K159" s="51" t="s">
        <v>196</v>
      </c>
      <c r="L159" s="51" t="s">
        <v>196</v>
      </c>
      <c r="M159" s="51" t="s">
        <v>196</v>
      </c>
      <c r="N159" s="51" t="s">
        <v>196</v>
      </c>
      <c r="O159" s="51"/>
      <c r="P159" s="51" t="s">
        <v>196</v>
      </c>
      <c r="R159">
        <v>16</v>
      </c>
    </row>
    <row r="160" spans="1:18" s="13" customFormat="1" ht="105" x14ac:dyDescent="0.25">
      <c r="A160" s="13" t="s">
        <v>645</v>
      </c>
      <c r="B160" s="246" t="s">
        <v>646</v>
      </c>
      <c r="C160" s="62"/>
      <c r="D160" s="62"/>
      <c r="E160" s="62" t="s">
        <v>634</v>
      </c>
      <c r="F160" s="62"/>
      <c r="G160" s="62"/>
      <c r="H160" s="62"/>
      <c r="I160" s="62"/>
      <c r="J160" s="62" t="s">
        <v>196</v>
      </c>
      <c r="K160" s="62"/>
      <c r="L160" s="62" t="s">
        <v>196</v>
      </c>
      <c r="M160" s="62"/>
      <c r="N160" s="62"/>
      <c r="O160" s="62"/>
      <c r="P160" s="62" t="s">
        <v>196</v>
      </c>
      <c r="R160" s="13">
        <v>17</v>
      </c>
    </row>
    <row r="161" spans="1:18" x14ac:dyDescent="0.25">
      <c r="A161" t="s">
        <v>647</v>
      </c>
      <c r="B161" s="51" t="s">
        <v>648</v>
      </c>
      <c r="C161" s="51"/>
      <c r="D161" s="51"/>
      <c r="E161" s="51" t="s">
        <v>634</v>
      </c>
      <c r="F161" s="51"/>
      <c r="G161" s="51"/>
      <c r="H161" s="51"/>
      <c r="I161" s="51"/>
      <c r="J161" s="51" t="s">
        <v>196</v>
      </c>
      <c r="K161" s="51"/>
      <c r="L161" s="51" t="s">
        <v>196</v>
      </c>
      <c r="M161" s="51"/>
      <c r="N161" s="51" t="s">
        <v>196</v>
      </c>
      <c r="O161" s="51"/>
      <c r="P161" s="51"/>
      <c r="R161">
        <v>6</v>
      </c>
    </row>
    <row r="162" spans="1:18" x14ac:dyDescent="0.25">
      <c r="A162" t="s">
        <v>649</v>
      </c>
      <c r="B162" s="51" t="s">
        <v>650</v>
      </c>
      <c r="C162" s="51"/>
      <c r="D162" s="51"/>
      <c r="E162" s="51" t="s">
        <v>634</v>
      </c>
      <c r="F162" s="51"/>
      <c r="G162" s="239"/>
      <c r="H162" s="51"/>
      <c r="I162" s="51"/>
      <c r="J162" s="51" t="s">
        <v>196</v>
      </c>
      <c r="K162" s="51" t="s">
        <v>196</v>
      </c>
      <c r="L162" s="51" t="s">
        <v>196</v>
      </c>
      <c r="M162" s="51" t="s">
        <v>196</v>
      </c>
      <c r="N162" s="51" t="s">
        <v>196</v>
      </c>
      <c r="O162" s="51" t="s">
        <v>196</v>
      </c>
      <c r="P162" s="51"/>
      <c r="R162">
        <v>7</v>
      </c>
    </row>
    <row r="163" spans="1:18" x14ac:dyDescent="0.25">
      <c r="A163" t="s">
        <v>651</v>
      </c>
      <c r="B163" s="241" t="s">
        <v>652</v>
      </c>
      <c r="C163" s="62"/>
      <c r="D163" s="62"/>
      <c r="E163" s="241" t="s">
        <v>653</v>
      </c>
      <c r="F163" s="62"/>
      <c r="G163" s="62"/>
      <c r="H163" s="62"/>
      <c r="I163" s="62"/>
      <c r="J163" s="62"/>
      <c r="K163" s="62"/>
      <c r="L163" s="62"/>
      <c r="M163" s="62"/>
      <c r="N163" s="62"/>
      <c r="O163" s="241" t="s">
        <v>196</v>
      </c>
      <c r="P163" s="241"/>
    </row>
    <row r="164" spans="1:18" x14ac:dyDescent="0.25">
      <c r="A164" t="s">
        <v>654</v>
      </c>
      <c r="B164" s="242" t="s">
        <v>655</v>
      </c>
      <c r="C164" s="62"/>
      <c r="D164" s="62"/>
      <c r="E164" s="62"/>
      <c r="F164" s="62"/>
      <c r="G164" s="239"/>
      <c r="H164" s="62"/>
      <c r="I164" s="62"/>
      <c r="J164" s="62" t="s">
        <v>196</v>
      </c>
      <c r="K164" s="62" t="s">
        <v>196</v>
      </c>
      <c r="L164" s="62" t="s">
        <v>196</v>
      </c>
      <c r="M164" s="62"/>
      <c r="N164" s="62"/>
      <c r="O164" s="62"/>
      <c r="P164" s="62"/>
    </row>
    <row r="165" spans="1:18" x14ac:dyDescent="0.25">
      <c r="A165" t="s">
        <v>656</v>
      </c>
      <c r="B165" s="242" t="s">
        <v>657</v>
      </c>
      <c r="C165" s="62"/>
      <c r="D165" s="62"/>
      <c r="E165" s="62"/>
      <c r="F165" s="62"/>
      <c r="G165" s="62"/>
      <c r="H165" s="62"/>
      <c r="I165" s="62"/>
      <c r="J165" s="62" t="s">
        <v>196</v>
      </c>
      <c r="K165" s="62" t="s">
        <v>196</v>
      </c>
      <c r="L165" s="62" t="s">
        <v>196</v>
      </c>
      <c r="M165" s="62"/>
      <c r="N165" s="62"/>
      <c r="O165" s="62"/>
      <c r="P165" s="62"/>
    </row>
    <row r="166" spans="1:18" x14ac:dyDescent="0.25">
      <c r="A166" t="s">
        <v>658</v>
      </c>
      <c r="B166" s="242" t="s">
        <v>659</v>
      </c>
      <c r="C166" s="62"/>
      <c r="D166" s="62"/>
      <c r="E166" s="62"/>
      <c r="F166" s="62"/>
      <c r="G166" s="62"/>
      <c r="H166" s="62"/>
      <c r="I166" s="62"/>
      <c r="J166" s="62" t="s">
        <v>196</v>
      </c>
      <c r="K166" s="62" t="s">
        <v>196</v>
      </c>
      <c r="L166" s="62" t="s">
        <v>196</v>
      </c>
      <c r="M166" s="62"/>
      <c r="N166" s="62"/>
      <c r="O166" s="62"/>
      <c r="P166" s="62"/>
    </row>
    <row r="167" spans="1:18" x14ac:dyDescent="0.25">
      <c r="A167" t="s">
        <v>660</v>
      </c>
      <c r="B167" s="242" t="s">
        <v>661</v>
      </c>
      <c r="C167" s="62"/>
      <c r="D167" s="62"/>
      <c r="E167" s="62"/>
      <c r="F167" s="62"/>
      <c r="G167" s="239"/>
      <c r="H167" s="62"/>
      <c r="I167" s="62"/>
      <c r="J167" s="62" t="s">
        <v>196</v>
      </c>
      <c r="K167" s="62" t="s">
        <v>196</v>
      </c>
      <c r="L167" s="62" t="s">
        <v>196</v>
      </c>
      <c r="M167" s="62" t="s">
        <v>196</v>
      </c>
      <c r="N167" s="62" t="s">
        <v>196</v>
      </c>
      <c r="O167" s="62"/>
      <c r="P167" s="62" t="s">
        <v>196</v>
      </c>
    </row>
    <row r="168" spans="1:18" x14ac:dyDescent="0.25">
      <c r="A168" t="s">
        <v>662</v>
      </c>
      <c r="B168" s="242" t="s">
        <v>663</v>
      </c>
      <c r="C168" s="62"/>
      <c r="D168" s="62"/>
      <c r="E168" s="62"/>
      <c r="F168" s="62"/>
      <c r="G168" s="62"/>
      <c r="H168" s="62"/>
      <c r="I168" s="62"/>
      <c r="J168" s="62"/>
      <c r="K168" s="62"/>
      <c r="L168" s="62"/>
      <c r="M168" s="62"/>
      <c r="N168" s="62"/>
      <c r="O168" s="62"/>
      <c r="P168" s="62"/>
    </row>
    <row r="169" spans="1:18" x14ac:dyDescent="0.25">
      <c r="A169" t="s">
        <v>664</v>
      </c>
      <c r="B169" s="242" t="s">
        <v>665</v>
      </c>
      <c r="C169" s="62"/>
      <c r="D169" s="62"/>
      <c r="E169" s="62"/>
      <c r="F169" s="62"/>
      <c r="G169" s="62"/>
      <c r="H169" s="62"/>
      <c r="I169" s="62"/>
      <c r="J169" s="62" t="s">
        <v>196</v>
      </c>
      <c r="K169" s="62" t="s">
        <v>196</v>
      </c>
      <c r="L169" s="62" t="s">
        <v>196</v>
      </c>
      <c r="M169" s="62"/>
      <c r="N169" s="62"/>
      <c r="O169" s="62"/>
      <c r="P169" s="62"/>
    </row>
    <row r="170" spans="1:18" x14ac:dyDescent="0.25">
      <c r="B170" s="51" t="s">
        <v>189</v>
      </c>
      <c r="C170" s="51"/>
      <c r="D170" s="51"/>
      <c r="E170" s="51"/>
      <c r="F170" s="51"/>
      <c r="G170" s="51"/>
      <c r="H170" s="51"/>
      <c r="I170" s="51"/>
      <c r="J170" s="51"/>
      <c r="K170" s="51"/>
      <c r="L170" s="51"/>
      <c r="M170" s="51"/>
      <c r="N170" s="51"/>
      <c r="O170" s="51"/>
      <c r="P170" s="51"/>
    </row>
    <row r="171" spans="1:18" x14ac:dyDescent="0.25">
      <c r="B171" s="51" t="s">
        <v>189</v>
      </c>
      <c r="C171" s="51"/>
      <c r="D171" s="51"/>
      <c r="E171" s="51"/>
      <c r="F171" s="51"/>
      <c r="G171" s="51"/>
      <c r="H171" s="51"/>
      <c r="I171" s="51"/>
      <c r="J171" s="51"/>
      <c r="K171" s="51"/>
      <c r="L171" s="51"/>
      <c r="M171" s="51"/>
      <c r="N171" s="51"/>
      <c r="O171" s="51"/>
      <c r="P171" s="51"/>
    </row>
    <row r="172" spans="1:18" x14ac:dyDescent="0.25">
      <c r="B172" s="51" t="s">
        <v>189</v>
      </c>
      <c r="C172" s="51"/>
      <c r="D172" s="51"/>
      <c r="E172" s="51"/>
      <c r="F172" s="51"/>
      <c r="G172" s="51"/>
      <c r="H172" s="51"/>
      <c r="I172" s="51"/>
      <c r="J172" s="51"/>
      <c r="K172" s="51"/>
      <c r="L172" s="51"/>
      <c r="M172" s="51"/>
      <c r="N172" s="51"/>
      <c r="O172" s="51"/>
      <c r="P172" s="51"/>
    </row>
    <row r="173" spans="1:18" x14ac:dyDescent="0.25">
      <c r="B173" s="51" t="s">
        <v>189</v>
      </c>
      <c r="C173" s="51"/>
      <c r="D173" s="51"/>
      <c r="E173" s="51"/>
      <c r="F173" s="51"/>
      <c r="G173" s="51"/>
      <c r="H173" s="51"/>
      <c r="I173" s="51"/>
      <c r="J173" s="51"/>
      <c r="K173" s="51"/>
      <c r="L173" s="51"/>
      <c r="M173" s="51"/>
      <c r="N173" s="51"/>
      <c r="O173" s="51"/>
      <c r="P173" s="51"/>
    </row>
    <row r="174" spans="1:18" x14ac:dyDescent="0.25">
      <c r="R174">
        <v>9</v>
      </c>
    </row>
    <row r="175" spans="1:18" x14ac:dyDescent="0.25">
      <c r="Q175" t="s">
        <v>205</v>
      </c>
      <c r="R175">
        <f>SUM(R81:R174)</f>
        <v>182</v>
      </c>
    </row>
    <row r="176" spans="1:18" x14ac:dyDescent="0.25">
      <c r="B176" s="11" t="s">
        <v>666</v>
      </c>
      <c r="Q176" t="str">
        <f>Q75</f>
        <v>total/kg transformé</v>
      </c>
      <c r="R176" t="e">
        <f>R175/$C$25</f>
        <v>#DIV/0!</v>
      </c>
    </row>
    <row r="178" spans="1:17" ht="17.25" customHeight="1" x14ac:dyDescent="0.25"/>
    <row r="180" spans="1:17" ht="45" x14ac:dyDescent="0.25">
      <c r="A180" s="247" t="s">
        <v>667</v>
      </c>
      <c r="B180" s="67" t="s">
        <v>505</v>
      </c>
      <c r="C180" s="63" t="s">
        <v>506</v>
      </c>
      <c r="D180" s="63" t="s">
        <v>668</v>
      </c>
      <c r="E180" s="63" t="s">
        <v>669</v>
      </c>
      <c r="F180" s="66"/>
      <c r="G180" s="66"/>
      <c r="H180" s="66"/>
      <c r="I180" s="73"/>
      <c r="J180" s="76" t="s">
        <v>513</v>
      </c>
      <c r="K180" s="76"/>
      <c r="L180" s="76"/>
      <c r="M180" s="76"/>
      <c r="N180" s="76"/>
      <c r="O180" s="76"/>
      <c r="P180" s="76"/>
      <c r="Q180" s="76"/>
    </row>
    <row r="181" spans="1:17" x14ac:dyDescent="0.25">
      <c r="A181" s="51" t="s">
        <v>522</v>
      </c>
      <c r="B181" s="51" t="s">
        <v>670</v>
      </c>
      <c r="C181" s="51"/>
      <c r="D181" s="51"/>
      <c r="E181" s="51"/>
      <c r="F181" s="51"/>
      <c r="G181" s="51"/>
      <c r="H181" s="51"/>
      <c r="J181">
        <v>7</v>
      </c>
    </row>
    <row r="182" spans="1:17" x14ac:dyDescent="0.25">
      <c r="A182" s="51" t="s">
        <v>524</v>
      </c>
      <c r="B182" s="51" t="s">
        <v>671</v>
      </c>
      <c r="C182" s="51"/>
      <c r="D182" s="51"/>
      <c r="E182" s="51"/>
      <c r="F182" s="51"/>
      <c r="G182" s="51"/>
      <c r="H182" s="51"/>
      <c r="J182">
        <v>8</v>
      </c>
    </row>
    <row r="183" spans="1:17" x14ac:dyDescent="0.25">
      <c r="A183" s="51" t="s">
        <v>526</v>
      </c>
      <c r="B183" s="51" t="s">
        <v>672</v>
      </c>
      <c r="C183" s="51"/>
      <c r="D183" s="51"/>
      <c r="E183" s="51"/>
      <c r="F183" s="51"/>
      <c r="G183" s="51"/>
      <c r="H183" s="51"/>
      <c r="J183">
        <v>9</v>
      </c>
    </row>
    <row r="184" spans="1:17" x14ac:dyDescent="0.25">
      <c r="A184" s="51" t="s">
        <v>528</v>
      </c>
      <c r="B184" s="51" t="s">
        <v>673</v>
      </c>
      <c r="C184" s="51"/>
      <c r="D184" s="51"/>
      <c r="E184" s="51"/>
      <c r="F184" s="51"/>
      <c r="G184" s="51"/>
      <c r="H184" s="51"/>
      <c r="J184">
        <v>10</v>
      </c>
    </row>
    <row r="185" spans="1:17" x14ac:dyDescent="0.25">
      <c r="A185" s="51" t="s">
        <v>530</v>
      </c>
      <c r="B185" s="51" t="s">
        <v>674</v>
      </c>
      <c r="C185" s="51"/>
      <c r="D185" s="51"/>
      <c r="E185" s="51"/>
      <c r="F185" s="51"/>
      <c r="G185" s="51"/>
      <c r="H185" s="51"/>
      <c r="J185">
        <v>11</v>
      </c>
    </row>
    <row r="186" spans="1:17" x14ac:dyDescent="0.25">
      <c r="A186" s="51" t="s">
        <v>532</v>
      </c>
      <c r="B186" s="51" t="s">
        <v>675</v>
      </c>
      <c r="C186" s="51"/>
      <c r="D186" s="51"/>
      <c r="E186" s="51"/>
      <c r="F186" s="51"/>
      <c r="G186" s="51"/>
      <c r="H186" s="51"/>
    </row>
    <row r="187" spans="1:17" x14ac:dyDescent="0.25">
      <c r="A187" s="51" t="s">
        <v>534</v>
      </c>
      <c r="B187" s="51" t="s">
        <v>676</v>
      </c>
      <c r="C187" s="51"/>
      <c r="D187" s="51"/>
      <c r="E187" s="51"/>
      <c r="F187" s="51"/>
      <c r="G187" s="51"/>
      <c r="H187" s="51"/>
    </row>
    <row r="188" spans="1:17" x14ac:dyDescent="0.25">
      <c r="A188" s="51" t="s">
        <v>537</v>
      </c>
      <c r="B188" s="51" t="s">
        <v>677</v>
      </c>
      <c r="C188" s="51"/>
      <c r="D188" s="51"/>
      <c r="E188" s="51"/>
      <c r="F188" s="51"/>
      <c r="G188" s="51"/>
      <c r="H188" s="51"/>
      <c r="J188">
        <v>12</v>
      </c>
    </row>
    <row r="189" spans="1:17" x14ac:dyDescent="0.25">
      <c r="A189" s="51" t="s">
        <v>544</v>
      </c>
      <c r="B189" s="51" t="s">
        <v>678</v>
      </c>
      <c r="C189" s="51"/>
      <c r="D189" s="51"/>
      <c r="E189" s="51"/>
      <c r="F189" s="51"/>
      <c r="G189" s="51"/>
      <c r="H189" s="51"/>
      <c r="J189">
        <v>7</v>
      </c>
    </row>
    <row r="190" spans="1:17" x14ac:dyDescent="0.25">
      <c r="A190" s="51" t="s">
        <v>546</v>
      </c>
      <c r="B190" s="51" t="s">
        <v>679</v>
      </c>
      <c r="C190" s="51"/>
      <c r="D190" s="51"/>
      <c r="E190" s="51"/>
      <c r="F190" s="51"/>
      <c r="G190" s="51"/>
      <c r="H190" s="51"/>
      <c r="J190">
        <v>8</v>
      </c>
    </row>
    <row r="191" spans="1:17" x14ac:dyDescent="0.25">
      <c r="A191" s="51" t="s">
        <v>554</v>
      </c>
      <c r="B191" s="51" t="s">
        <v>680</v>
      </c>
      <c r="C191" s="51"/>
      <c r="D191" s="51"/>
      <c r="E191" s="51"/>
      <c r="F191" s="51"/>
      <c r="G191" s="51"/>
      <c r="H191" s="51"/>
      <c r="J191">
        <v>12</v>
      </c>
    </row>
    <row r="192" spans="1:17" x14ac:dyDescent="0.25">
      <c r="A192" s="51" t="s">
        <v>556</v>
      </c>
      <c r="B192" s="51" t="s">
        <v>681</v>
      </c>
      <c r="C192" s="51"/>
      <c r="D192" s="51"/>
      <c r="E192" s="51"/>
      <c r="F192" s="51"/>
      <c r="G192" s="51"/>
      <c r="H192" s="51"/>
      <c r="J192">
        <v>5</v>
      </c>
    </row>
    <row r="193" spans="1:17" x14ac:dyDescent="0.25">
      <c r="A193" s="51" t="s">
        <v>559</v>
      </c>
      <c r="B193" s="51" t="s">
        <v>682</v>
      </c>
      <c r="C193" s="51"/>
      <c r="D193" s="51"/>
      <c r="E193" s="51"/>
      <c r="F193" s="51"/>
      <c r="G193" s="51"/>
      <c r="H193" s="51"/>
      <c r="J193">
        <v>6</v>
      </c>
    </row>
    <row r="194" spans="1:17" x14ac:dyDescent="0.25">
      <c r="A194" s="51" t="s">
        <v>561</v>
      </c>
      <c r="B194" s="51" t="s">
        <v>683</v>
      </c>
      <c r="C194" s="51"/>
      <c r="D194" s="51"/>
      <c r="E194" s="51"/>
      <c r="F194" s="51"/>
      <c r="G194" s="51"/>
      <c r="H194" s="51"/>
      <c r="J194">
        <v>7</v>
      </c>
    </row>
    <row r="195" spans="1:17" x14ac:dyDescent="0.25">
      <c r="A195" s="51" t="s">
        <v>684</v>
      </c>
      <c r="B195" s="51"/>
      <c r="C195" s="51"/>
      <c r="D195" s="51"/>
      <c r="E195" s="51"/>
      <c r="F195" s="51"/>
      <c r="G195" s="51"/>
      <c r="H195" s="51"/>
      <c r="J195">
        <v>9</v>
      </c>
    </row>
    <row r="196" spans="1:17" x14ac:dyDescent="0.25">
      <c r="A196" s="51" t="s">
        <v>685</v>
      </c>
      <c r="B196" s="51"/>
      <c r="C196" s="51"/>
      <c r="D196" s="51"/>
      <c r="E196" s="51"/>
      <c r="F196" s="51"/>
      <c r="G196" s="51"/>
      <c r="H196" s="51"/>
      <c r="J196">
        <v>10</v>
      </c>
    </row>
    <row r="197" spans="1:17" x14ac:dyDescent="0.25">
      <c r="A197" s="51" t="s">
        <v>686</v>
      </c>
      <c r="B197" s="51"/>
      <c r="C197" s="51"/>
      <c r="D197" s="51"/>
      <c r="E197" s="51"/>
      <c r="F197" s="51"/>
      <c r="G197" s="51"/>
      <c r="H197" s="51"/>
      <c r="J197">
        <v>11</v>
      </c>
    </row>
    <row r="198" spans="1:17" x14ac:dyDescent="0.25">
      <c r="A198" s="51" t="s">
        <v>563</v>
      </c>
      <c r="B198" s="51"/>
      <c r="C198" s="51"/>
      <c r="D198" s="51"/>
      <c r="E198" s="51"/>
      <c r="F198" s="51"/>
      <c r="G198" s="51"/>
      <c r="H198" s="51"/>
      <c r="J198">
        <v>12</v>
      </c>
    </row>
    <row r="199" spans="1:17" x14ac:dyDescent="0.25">
      <c r="A199" s="51" t="s">
        <v>565</v>
      </c>
      <c r="B199" s="51"/>
      <c r="C199" s="51"/>
      <c r="D199" s="51"/>
      <c r="E199" s="51"/>
      <c r="F199" s="51"/>
      <c r="G199" s="51"/>
      <c r="H199" s="51"/>
      <c r="J199">
        <v>10</v>
      </c>
    </row>
    <row r="200" spans="1:17" x14ac:dyDescent="0.25">
      <c r="A200" s="51" t="s">
        <v>567</v>
      </c>
      <c r="B200" s="51"/>
      <c r="C200" s="51"/>
      <c r="D200" s="51"/>
      <c r="E200" s="51"/>
      <c r="F200" s="51"/>
      <c r="G200" s="51"/>
      <c r="H200" s="51"/>
      <c r="J200">
        <v>11</v>
      </c>
    </row>
    <row r="201" spans="1:17" x14ac:dyDescent="0.25">
      <c r="J201">
        <v>12</v>
      </c>
    </row>
    <row r="202" spans="1:17" x14ac:dyDescent="0.25">
      <c r="I202" t="s">
        <v>205</v>
      </c>
      <c r="J202">
        <f>SUM(J181:J201)</f>
        <v>177</v>
      </c>
    </row>
    <row r="203" spans="1:17" x14ac:dyDescent="0.25">
      <c r="B203" s="11" t="s">
        <v>687</v>
      </c>
      <c r="I203" t="str">
        <f>Q175</f>
        <v>total</v>
      </c>
      <c r="J203" s="69" t="e">
        <f>J202/$C$25</f>
        <v>#DIV/0!</v>
      </c>
      <c r="K203" s="69"/>
      <c r="L203" s="69"/>
      <c r="M203" s="69"/>
      <c r="N203" s="69"/>
      <c r="O203" s="69"/>
      <c r="P203" s="69"/>
      <c r="Q203" s="69"/>
    </row>
    <row r="207" spans="1:17" x14ac:dyDescent="0.25">
      <c r="A207" s="14" t="s">
        <v>688</v>
      </c>
    </row>
  </sheetData>
  <phoneticPr fontId="21" type="noConversion"/>
  <dataValidations count="1">
    <dataValidation type="list" allowBlank="1" showInputMessage="1" showErrorMessage="1" sqref="B145:B146 B140:B143" xr:uid="{00000000-0002-0000-0B00-000000000000}">
      <formula1>$A$180:$A$181</formula1>
    </dataValidation>
  </dataValidations>
  <pageMargins left="0.7" right="0.7" top="0.75" bottom="0.75" header="0.3" footer="0.3"/>
  <pageSetup paperSize="8" scale="21" fitToHeight="0"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C207"/>
  <sheetViews>
    <sheetView zoomScaleNormal="100" workbookViewId="0">
      <selection sqref="A1:P204"/>
    </sheetView>
  </sheetViews>
  <sheetFormatPr baseColWidth="10" defaultColWidth="11.42578125" defaultRowHeight="15" x14ac:dyDescent="0.25"/>
  <cols>
    <col min="1" max="1" width="19" customWidth="1"/>
    <col min="2" max="2" width="36.7109375" customWidth="1"/>
    <col min="3" max="3" width="28.7109375" customWidth="1"/>
    <col min="4" max="4" width="22" customWidth="1"/>
    <col min="5" max="5" width="29.28515625" customWidth="1"/>
    <col min="8" max="8" width="34.7109375" customWidth="1"/>
    <col min="10" max="15" width="15.42578125" hidden="1" customWidth="1"/>
    <col min="16" max="17" width="15.42578125" customWidth="1"/>
    <col min="18" max="18" width="15.7109375" customWidth="1"/>
    <col min="20" max="21" width="16.28515625" customWidth="1"/>
  </cols>
  <sheetData>
    <row r="1" spans="1:29" ht="25.9" customHeight="1" x14ac:dyDescent="0.25">
      <c r="A1" s="249" t="s">
        <v>419</v>
      </c>
      <c r="B1" s="249"/>
      <c r="C1" s="249"/>
      <c r="D1" s="249"/>
      <c r="E1" s="249"/>
      <c r="F1" s="249"/>
      <c r="G1" s="249"/>
      <c r="H1" s="249"/>
      <c r="I1" s="249"/>
      <c r="J1" s="249"/>
      <c r="K1" s="249"/>
      <c r="L1" s="249"/>
      <c r="M1" s="249"/>
      <c r="N1" s="249"/>
      <c r="O1" s="249"/>
      <c r="P1" s="249"/>
      <c r="Q1" s="249"/>
      <c r="R1" s="249"/>
      <c r="S1" s="249"/>
      <c r="T1" s="249"/>
      <c r="U1" s="249"/>
      <c r="V1" s="249"/>
      <c r="W1" s="249"/>
      <c r="X1" s="249"/>
    </row>
    <row r="2" spans="1:29" x14ac:dyDescent="0.25">
      <c r="C2" t="s">
        <v>420</v>
      </c>
    </row>
    <row r="4" spans="1:29" s="1" customFormat="1" ht="16.5" thickBot="1" x14ac:dyDescent="0.25">
      <c r="B4" s="3" t="s">
        <v>421</v>
      </c>
      <c r="C4" s="68" t="s">
        <v>422</v>
      </c>
      <c r="D4" s="68"/>
      <c r="E4" s="4"/>
      <c r="F4" s="4"/>
      <c r="G4" s="4"/>
      <c r="H4" s="4"/>
      <c r="I4" s="4"/>
      <c r="J4" s="4"/>
      <c r="K4" s="4"/>
      <c r="L4" s="4"/>
      <c r="M4" s="4"/>
      <c r="N4" s="4"/>
      <c r="O4" s="4"/>
      <c r="P4" s="4"/>
      <c r="Q4" s="4"/>
      <c r="R4" s="4"/>
      <c r="S4" s="4"/>
      <c r="T4" s="4"/>
      <c r="U4" s="4"/>
      <c r="V4" s="4"/>
      <c r="W4" s="5"/>
      <c r="X4" s="5"/>
      <c r="Y4" s="5"/>
      <c r="Z4" s="6"/>
      <c r="AA4" s="6"/>
      <c r="AB4" s="6"/>
      <c r="AC4" s="6"/>
    </row>
    <row r="5" spans="1:29" x14ac:dyDescent="0.25">
      <c r="J5" s="77"/>
      <c r="K5" s="78"/>
      <c r="L5" s="78"/>
      <c r="M5" s="78"/>
      <c r="N5" s="78"/>
      <c r="O5" s="78"/>
      <c r="P5" s="78"/>
      <c r="Q5" s="78"/>
      <c r="R5" s="78" t="s">
        <v>423</v>
      </c>
      <c r="S5" s="78"/>
      <c r="T5" s="78"/>
      <c r="U5" s="78"/>
      <c r="V5" s="79"/>
    </row>
    <row r="6" spans="1:29" ht="4.1500000000000004" customHeight="1" x14ac:dyDescent="0.25">
      <c r="J6" s="80"/>
      <c r="V6" s="81"/>
    </row>
    <row r="7" spans="1:29" ht="72.599999999999994" customHeight="1" x14ac:dyDescent="0.25">
      <c r="C7" s="11" t="s">
        <v>424</v>
      </c>
      <c r="J7" s="80"/>
      <c r="R7" s="234" t="s">
        <v>426</v>
      </c>
      <c r="S7" s="11" t="s">
        <v>427</v>
      </c>
      <c r="T7" s="234" t="s">
        <v>428</v>
      </c>
      <c r="U7" s="75" t="s">
        <v>429</v>
      </c>
      <c r="V7" s="86" t="s">
        <v>430</v>
      </c>
    </row>
    <row r="8" spans="1:29" x14ac:dyDescent="0.25">
      <c r="D8" s="11" t="s">
        <v>431</v>
      </c>
      <c r="J8" s="85" t="s">
        <v>195</v>
      </c>
      <c r="K8" s="11"/>
      <c r="L8" s="11"/>
      <c r="M8" s="11"/>
      <c r="N8" s="11"/>
      <c r="O8" s="11"/>
      <c r="P8" s="11"/>
      <c r="Q8" s="11"/>
      <c r="R8" s="14" t="s">
        <v>196</v>
      </c>
      <c r="S8" t="s">
        <v>196</v>
      </c>
      <c r="T8" s="14"/>
      <c r="V8" s="81"/>
    </row>
    <row r="9" spans="1:29" x14ac:dyDescent="0.25">
      <c r="C9" s="14" t="s">
        <v>433</v>
      </c>
      <c r="D9" s="244">
        <f>S73</f>
        <v>0</v>
      </c>
      <c r="E9" t="s">
        <v>434</v>
      </c>
      <c r="J9" s="85" t="s">
        <v>435</v>
      </c>
      <c r="K9" s="11"/>
      <c r="L9" s="11"/>
      <c r="M9" s="11"/>
      <c r="N9" s="11"/>
      <c r="O9" s="11"/>
      <c r="P9" s="11"/>
      <c r="Q9" s="11"/>
      <c r="R9" s="14" t="s">
        <v>196</v>
      </c>
      <c r="S9" t="s">
        <v>196</v>
      </c>
      <c r="T9" s="14"/>
      <c r="V9" s="81"/>
    </row>
    <row r="10" spans="1:29" x14ac:dyDescent="0.25">
      <c r="C10" t="s">
        <v>436</v>
      </c>
      <c r="D10" s="244">
        <f>S74</f>
        <v>0</v>
      </c>
      <c r="J10" s="85" t="s">
        <v>437</v>
      </c>
      <c r="K10" s="11"/>
      <c r="L10" s="11"/>
      <c r="M10" s="11"/>
      <c r="N10" s="11"/>
      <c r="O10" s="11"/>
      <c r="P10" s="11"/>
      <c r="Q10" s="11"/>
      <c r="R10" s="14"/>
      <c r="T10" s="14" t="s">
        <v>196</v>
      </c>
      <c r="U10" t="s">
        <v>196</v>
      </c>
      <c r="V10" s="81" t="s">
        <v>196</v>
      </c>
    </row>
    <row r="11" spans="1:29" x14ac:dyDescent="0.25">
      <c r="C11" t="s">
        <v>438</v>
      </c>
      <c r="D11" s="244">
        <f>R202</f>
        <v>0</v>
      </c>
      <c r="J11" s="85" t="s">
        <v>439</v>
      </c>
      <c r="K11" s="11"/>
      <c r="L11" s="11"/>
      <c r="M11" s="11"/>
      <c r="N11" s="11"/>
      <c r="O11" s="11"/>
      <c r="P11" s="11"/>
      <c r="Q11" s="11"/>
      <c r="R11" s="14"/>
      <c r="T11" s="14" t="s">
        <v>196</v>
      </c>
      <c r="U11" t="s">
        <v>196</v>
      </c>
      <c r="V11" s="81" t="s">
        <v>196</v>
      </c>
    </row>
    <row r="12" spans="1:29" ht="15.75" thickBot="1" x14ac:dyDescent="0.3">
      <c r="C12" t="s">
        <v>440</v>
      </c>
      <c r="D12" s="244">
        <f>R202</f>
        <v>0</v>
      </c>
      <c r="J12" s="82"/>
      <c r="K12" s="83"/>
      <c r="L12" s="83"/>
      <c r="M12" s="83"/>
      <c r="N12" s="83"/>
      <c r="O12" s="83"/>
      <c r="P12" s="83"/>
      <c r="Q12" s="83"/>
      <c r="R12" s="235"/>
      <c r="S12" s="83"/>
      <c r="T12" s="235"/>
      <c r="U12" s="83"/>
      <c r="V12" s="84"/>
    </row>
    <row r="13" spans="1:29" x14ac:dyDescent="0.25">
      <c r="C13" t="s">
        <v>441</v>
      </c>
      <c r="D13" s="244">
        <f>R203</f>
        <v>0</v>
      </c>
    </row>
    <row r="14" spans="1:29" x14ac:dyDescent="0.25">
      <c r="C14" s="14" t="s">
        <v>442</v>
      </c>
      <c r="D14" s="244"/>
      <c r="E14" t="s">
        <v>443</v>
      </c>
      <c r="R14">
        <v>1</v>
      </c>
      <c r="S14">
        <v>1</v>
      </c>
      <c r="T14">
        <v>1</v>
      </c>
      <c r="U14">
        <v>2</v>
      </c>
      <c r="V14">
        <v>2</v>
      </c>
    </row>
    <row r="15" spans="1:29" x14ac:dyDescent="0.25">
      <c r="C15" s="14" t="s">
        <v>444</v>
      </c>
      <c r="D15" s="244"/>
    </row>
    <row r="16" spans="1:29" x14ac:dyDescent="0.25">
      <c r="C16" s="14" t="s">
        <v>445</v>
      </c>
      <c r="D16" s="244"/>
    </row>
    <row r="17" spans="1:9" x14ac:dyDescent="0.25">
      <c r="C17" s="11" t="s">
        <v>446</v>
      </c>
      <c r="D17" s="245">
        <f>SUM(D10:D14)</f>
        <v>0</v>
      </c>
    </row>
    <row r="18" spans="1:9" x14ac:dyDescent="0.25">
      <c r="C18" s="11"/>
      <c r="D18" s="70"/>
    </row>
    <row r="19" spans="1:9" x14ac:dyDescent="0.25">
      <c r="C19" s="164" t="s">
        <v>447</v>
      </c>
      <c r="D19" s="70"/>
    </row>
    <row r="21" spans="1:9" x14ac:dyDescent="0.25">
      <c r="C21" s="14" t="s">
        <v>448</v>
      </c>
    </row>
    <row r="22" spans="1:9" x14ac:dyDescent="0.25">
      <c r="A22" s="71"/>
      <c r="B22" s="71"/>
      <c r="C22" s="71"/>
      <c r="D22" s="71"/>
      <c r="E22" s="71"/>
      <c r="F22" s="71"/>
      <c r="G22" s="71"/>
      <c r="H22" s="71"/>
      <c r="I22" s="71"/>
    </row>
    <row r="23" spans="1:9" x14ac:dyDescent="0.25">
      <c r="B23" s="72"/>
    </row>
    <row r="25" spans="1:9" x14ac:dyDescent="0.25">
      <c r="A25" t="s">
        <v>449</v>
      </c>
      <c r="B25" t="s">
        <v>450</v>
      </c>
      <c r="C25" s="13"/>
      <c r="D25" s="13"/>
      <c r="E25" t="s">
        <v>451</v>
      </c>
    </row>
    <row r="26" spans="1:9" x14ac:dyDescent="0.25">
      <c r="E26" t="s">
        <v>452</v>
      </c>
    </row>
    <row r="29" spans="1:9" x14ac:dyDescent="0.25">
      <c r="B29" t="s">
        <v>453</v>
      </c>
      <c r="C29" s="13"/>
      <c r="D29" s="13"/>
      <c r="E29" t="s">
        <v>451</v>
      </c>
    </row>
    <row r="30" spans="1:9" x14ac:dyDescent="0.25">
      <c r="E30" t="s">
        <v>454</v>
      </c>
    </row>
    <row r="31" spans="1:9" x14ac:dyDescent="0.25">
      <c r="B31" t="s">
        <v>455</v>
      </c>
      <c r="C31" s="13"/>
      <c r="D31" s="13"/>
    </row>
    <row r="32" spans="1:9" x14ac:dyDescent="0.25">
      <c r="C32" s="13"/>
      <c r="D32" s="13"/>
    </row>
    <row r="33" spans="1:27" x14ac:dyDescent="0.25">
      <c r="A33" s="73" t="s">
        <v>456</v>
      </c>
      <c r="B33" s="12"/>
      <c r="C33" s="12"/>
      <c r="D33" s="12"/>
      <c r="E33" s="12"/>
      <c r="F33" s="12"/>
      <c r="G33" s="12"/>
      <c r="H33" s="12"/>
      <c r="I33" s="12"/>
      <c r="J33" s="12"/>
      <c r="K33" s="12"/>
      <c r="L33" s="12"/>
      <c r="M33" s="12"/>
      <c r="N33" s="12"/>
      <c r="O33" s="12"/>
      <c r="P33" s="12"/>
      <c r="Q33" s="12"/>
      <c r="R33" s="12"/>
    </row>
    <row r="34" spans="1:27" ht="30" x14ac:dyDescent="0.25">
      <c r="A34" s="236" t="s">
        <v>457</v>
      </c>
      <c r="B34" s="67" t="s">
        <v>458</v>
      </c>
      <c r="C34" s="67" t="s">
        <v>459</v>
      </c>
      <c r="D34" s="62" t="s">
        <v>460</v>
      </c>
      <c r="E34" s="66" t="s">
        <v>461</v>
      </c>
      <c r="F34" s="66"/>
      <c r="G34" s="66"/>
      <c r="H34" s="66"/>
      <c r="I34" s="66"/>
      <c r="J34" s="237" t="s">
        <v>462</v>
      </c>
      <c r="K34" s="64" t="s">
        <v>463</v>
      </c>
      <c r="L34" s="64" t="s">
        <v>464</v>
      </c>
      <c r="M34" s="64" t="s">
        <v>285</v>
      </c>
      <c r="N34" s="64" t="s">
        <v>465</v>
      </c>
      <c r="O34" s="64" t="s">
        <v>466</v>
      </c>
      <c r="P34" s="64" t="s">
        <v>467</v>
      </c>
      <c r="Q34" s="13" t="s">
        <v>460</v>
      </c>
      <c r="R34" s="73" t="s">
        <v>461</v>
      </c>
      <c r="S34" s="11"/>
      <c r="T34" s="11"/>
      <c r="U34" s="11"/>
      <c r="V34" s="11"/>
      <c r="W34" s="11"/>
      <c r="X34" s="11"/>
      <c r="Y34" s="11"/>
      <c r="Z34" s="11"/>
    </row>
    <row r="35" spans="1:27" x14ac:dyDescent="0.25">
      <c r="A35" s="51" t="s">
        <v>468</v>
      </c>
      <c r="B35" s="51"/>
      <c r="C35" s="51"/>
      <c r="D35" s="51"/>
      <c r="E35" s="51"/>
      <c r="F35" s="51"/>
      <c r="G35" s="51"/>
      <c r="H35" s="51"/>
      <c r="I35" s="51"/>
      <c r="J35" s="51"/>
      <c r="K35" s="51"/>
      <c r="L35" s="51"/>
      <c r="M35" s="51"/>
      <c r="N35" s="51"/>
      <c r="O35" s="51"/>
      <c r="P35" s="62" t="s">
        <v>196</v>
      </c>
      <c r="R35" s="74">
        <v>1</v>
      </c>
      <c r="S35" s="13" t="s">
        <v>469</v>
      </c>
      <c r="T35" s="13"/>
      <c r="U35" s="13"/>
      <c r="V35" s="13"/>
      <c r="W35" s="13"/>
      <c r="X35" s="13"/>
      <c r="Y35" s="13"/>
      <c r="Z35" s="13"/>
    </row>
    <row r="36" spans="1:27" x14ac:dyDescent="0.25">
      <c r="A36" s="51" t="s">
        <v>470</v>
      </c>
      <c r="B36" s="51"/>
      <c r="C36" s="51"/>
      <c r="D36" s="51"/>
      <c r="E36" s="51"/>
      <c r="F36" s="51"/>
      <c r="G36" s="51"/>
      <c r="H36" s="51"/>
      <c r="I36" s="51"/>
      <c r="J36" s="51"/>
      <c r="K36" s="51"/>
      <c r="L36" s="51"/>
      <c r="M36" s="51"/>
      <c r="N36" s="51"/>
      <c r="O36" s="51" t="s">
        <v>196</v>
      </c>
      <c r="P36" s="62"/>
      <c r="R36" s="74">
        <v>1</v>
      </c>
    </row>
    <row r="37" spans="1:27" x14ac:dyDescent="0.25">
      <c r="A37" s="51" t="s">
        <v>471</v>
      </c>
      <c r="B37" s="51"/>
      <c r="C37" s="51"/>
      <c r="D37" s="51"/>
      <c r="E37" s="51"/>
      <c r="F37" s="51"/>
      <c r="G37" s="51"/>
      <c r="H37" s="51"/>
      <c r="I37" s="51"/>
      <c r="J37" s="51"/>
      <c r="K37" s="51"/>
      <c r="L37" s="51"/>
      <c r="M37" s="51"/>
      <c r="N37" s="51"/>
      <c r="O37" s="51"/>
      <c r="P37" s="62"/>
      <c r="R37" s="74">
        <v>1</v>
      </c>
    </row>
    <row r="38" spans="1:27" x14ac:dyDescent="0.25">
      <c r="A38" s="51" t="s">
        <v>472</v>
      </c>
      <c r="B38" s="51"/>
      <c r="C38" s="51"/>
      <c r="D38" s="51"/>
      <c r="E38" s="51"/>
      <c r="F38" s="51"/>
      <c r="G38" s="51"/>
      <c r="H38" s="51"/>
      <c r="I38" s="51"/>
      <c r="J38" s="51"/>
      <c r="K38" s="51"/>
      <c r="L38" s="51"/>
      <c r="M38" s="51"/>
      <c r="N38" s="51"/>
      <c r="O38" s="51"/>
      <c r="P38" s="62"/>
      <c r="R38" s="74">
        <v>1</v>
      </c>
    </row>
    <row r="39" spans="1:27" x14ac:dyDescent="0.25">
      <c r="A39" s="51" t="s">
        <v>473</v>
      </c>
      <c r="B39" s="51"/>
      <c r="C39" s="51"/>
      <c r="D39" s="51"/>
      <c r="E39" s="51"/>
      <c r="F39" s="51"/>
      <c r="G39" s="51"/>
      <c r="H39" s="51"/>
      <c r="I39" s="51"/>
      <c r="J39" s="51"/>
      <c r="K39" s="51"/>
      <c r="L39" s="51"/>
      <c r="M39" s="51"/>
      <c r="N39" s="51"/>
      <c r="O39" s="51"/>
      <c r="P39" s="62"/>
      <c r="R39" s="74">
        <v>1</v>
      </c>
    </row>
    <row r="40" spans="1:27" x14ac:dyDescent="0.25">
      <c r="A40" s="51" t="s">
        <v>474</v>
      </c>
      <c r="B40" s="51"/>
      <c r="C40" s="51"/>
      <c r="D40" s="51"/>
      <c r="E40" s="51"/>
      <c r="F40" s="51"/>
      <c r="G40" s="51"/>
      <c r="H40" s="51"/>
      <c r="I40" s="51"/>
      <c r="J40" s="51"/>
      <c r="K40" s="51"/>
      <c r="L40" s="51"/>
      <c r="M40" s="51"/>
      <c r="N40" s="51"/>
      <c r="O40" s="51"/>
      <c r="P40" s="62"/>
      <c r="R40" s="74">
        <v>1</v>
      </c>
    </row>
    <row r="41" spans="1:27" x14ac:dyDescent="0.25">
      <c r="A41" s="51" t="s">
        <v>475</v>
      </c>
      <c r="B41" s="51"/>
      <c r="C41" s="51"/>
      <c r="D41" s="51"/>
      <c r="E41" s="51"/>
      <c r="F41" s="51"/>
      <c r="G41" s="51"/>
      <c r="H41" s="51"/>
      <c r="I41" s="51"/>
      <c r="J41" s="51"/>
      <c r="K41" s="51"/>
      <c r="L41" s="51"/>
      <c r="M41" s="51"/>
      <c r="N41" s="51"/>
      <c r="O41" s="51"/>
      <c r="P41" s="62"/>
      <c r="R41" s="74">
        <v>1</v>
      </c>
      <c r="AA41" t="s">
        <v>476</v>
      </c>
    </row>
    <row r="42" spans="1:27" x14ac:dyDescent="0.25">
      <c r="A42" s="51" t="s">
        <v>477</v>
      </c>
      <c r="B42" s="51"/>
      <c r="C42" s="51"/>
      <c r="D42" s="51"/>
      <c r="E42" s="51"/>
      <c r="F42" s="51"/>
      <c r="G42" s="51"/>
      <c r="H42" s="51"/>
      <c r="I42" s="51"/>
      <c r="J42" s="51"/>
      <c r="K42" s="51"/>
      <c r="L42" s="51"/>
      <c r="M42" s="51"/>
      <c r="N42" s="51"/>
      <c r="O42" s="51"/>
      <c r="P42" s="62"/>
      <c r="R42" s="74">
        <v>1</v>
      </c>
    </row>
    <row r="43" spans="1:27" x14ac:dyDescent="0.25">
      <c r="A43" s="51" t="s">
        <v>478</v>
      </c>
      <c r="B43" s="51"/>
      <c r="C43" s="51"/>
      <c r="D43" s="51"/>
      <c r="E43" s="51"/>
      <c r="F43" s="51"/>
      <c r="G43" s="51"/>
      <c r="H43" s="51"/>
      <c r="I43" s="51"/>
      <c r="J43" s="51"/>
      <c r="K43" s="51"/>
      <c r="L43" s="51"/>
      <c r="M43" s="51"/>
      <c r="N43" s="51"/>
      <c r="O43" s="51"/>
      <c r="P43" s="62"/>
      <c r="R43" s="74">
        <v>1</v>
      </c>
    </row>
    <row r="44" spans="1:27" x14ac:dyDescent="0.25">
      <c r="A44" s="51" t="s">
        <v>479</v>
      </c>
      <c r="B44" s="51"/>
      <c r="C44" s="51"/>
      <c r="D44" s="51"/>
      <c r="E44" s="51"/>
      <c r="F44" s="51"/>
      <c r="G44" s="51"/>
      <c r="H44" s="51"/>
      <c r="I44" s="51"/>
      <c r="J44" s="51"/>
      <c r="K44" s="51"/>
      <c r="L44" s="51"/>
      <c r="M44" s="51"/>
      <c r="N44" s="51"/>
      <c r="O44" s="51"/>
      <c r="P44" s="62"/>
      <c r="R44" s="74">
        <v>1</v>
      </c>
    </row>
    <row r="45" spans="1:27" x14ac:dyDescent="0.25">
      <c r="A45" s="51" t="s">
        <v>480</v>
      </c>
      <c r="B45" s="51"/>
      <c r="C45" s="51"/>
      <c r="D45" s="51"/>
      <c r="E45" s="51"/>
      <c r="F45" s="51"/>
      <c r="G45" s="51"/>
      <c r="H45" s="51"/>
      <c r="I45" s="51"/>
      <c r="J45" s="51"/>
      <c r="K45" s="51"/>
      <c r="L45" s="51"/>
      <c r="M45" s="51"/>
      <c r="N45" s="51"/>
      <c r="O45" s="51"/>
      <c r="P45" s="62"/>
      <c r="R45" s="74">
        <v>1</v>
      </c>
    </row>
    <row r="46" spans="1:27" x14ac:dyDescent="0.25">
      <c r="A46" s="51" t="s">
        <v>481</v>
      </c>
      <c r="B46" s="51"/>
      <c r="C46" s="51"/>
      <c r="D46" s="51"/>
      <c r="E46" s="51"/>
      <c r="F46" s="51"/>
      <c r="G46" s="51"/>
      <c r="H46" s="51"/>
      <c r="I46" s="51"/>
      <c r="J46" s="51"/>
      <c r="K46" s="51"/>
      <c r="L46" s="51"/>
      <c r="M46" s="51"/>
      <c r="N46" s="51"/>
      <c r="O46" s="51"/>
      <c r="P46" s="62"/>
      <c r="R46" s="74">
        <v>1</v>
      </c>
    </row>
    <row r="47" spans="1:27" x14ac:dyDescent="0.25">
      <c r="A47" s="51" t="s">
        <v>482</v>
      </c>
      <c r="B47" s="51"/>
      <c r="C47" s="51"/>
      <c r="D47" s="51"/>
      <c r="E47" s="51"/>
      <c r="F47" s="51"/>
      <c r="G47" s="51"/>
      <c r="H47" s="51"/>
      <c r="I47" s="51"/>
      <c r="J47" s="51"/>
      <c r="K47" s="51"/>
      <c r="L47" s="51"/>
      <c r="M47" s="51"/>
      <c r="N47" s="51"/>
      <c r="O47" s="51"/>
      <c r="P47" s="62"/>
      <c r="R47" s="74">
        <v>1</v>
      </c>
    </row>
    <row r="48" spans="1:27" x14ac:dyDescent="0.25">
      <c r="A48" s="51" t="s">
        <v>483</v>
      </c>
      <c r="B48" s="51"/>
      <c r="C48" s="51"/>
      <c r="D48" s="51"/>
      <c r="E48" s="51"/>
      <c r="F48" s="51"/>
      <c r="G48" s="51"/>
      <c r="H48" s="51"/>
      <c r="I48" s="51"/>
      <c r="J48" s="51"/>
      <c r="K48" s="51"/>
      <c r="L48" s="51"/>
      <c r="M48" s="51"/>
      <c r="N48" s="51"/>
      <c r="O48" s="51"/>
      <c r="P48" s="62"/>
      <c r="R48" s="74">
        <v>1</v>
      </c>
    </row>
    <row r="49" spans="1:18" x14ac:dyDescent="0.25">
      <c r="A49" s="51" t="s">
        <v>484</v>
      </c>
      <c r="B49" s="51"/>
      <c r="C49" s="51"/>
      <c r="D49" s="51"/>
      <c r="E49" s="51"/>
      <c r="F49" s="51"/>
      <c r="G49" s="51"/>
      <c r="H49" s="51"/>
      <c r="I49" s="51"/>
      <c r="J49" s="51"/>
      <c r="K49" s="51"/>
      <c r="L49" s="51"/>
      <c r="M49" s="51"/>
      <c r="N49" s="51"/>
      <c r="O49" s="51"/>
      <c r="P49" s="62"/>
      <c r="R49" s="74">
        <v>1</v>
      </c>
    </row>
    <row r="50" spans="1:18" x14ac:dyDescent="0.25">
      <c r="A50" s="51" t="s">
        <v>485</v>
      </c>
      <c r="B50" s="51"/>
      <c r="C50" s="51"/>
      <c r="D50" s="51"/>
      <c r="E50" s="51"/>
      <c r="F50" s="51"/>
      <c r="G50" s="51"/>
      <c r="H50" s="51"/>
      <c r="I50" s="51"/>
      <c r="J50" s="51"/>
      <c r="K50" s="51"/>
      <c r="L50" s="51"/>
      <c r="M50" s="51"/>
      <c r="N50" s="51"/>
      <c r="O50" s="51"/>
      <c r="P50" s="62"/>
      <c r="R50" s="74">
        <v>1</v>
      </c>
    </row>
    <row r="51" spans="1:18" x14ac:dyDescent="0.25">
      <c r="A51" s="51" t="s">
        <v>486</v>
      </c>
      <c r="B51" s="51"/>
      <c r="C51" s="51"/>
      <c r="D51" s="51"/>
      <c r="E51" s="51"/>
      <c r="F51" s="51"/>
      <c r="G51" s="51"/>
      <c r="H51" s="51"/>
      <c r="I51" s="51"/>
      <c r="J51" s="51"/>
      <c r="K51" s="51"/>
      <c r="L51" s="51"/>
      <c r="M51" s="51"/>
      <c r="N51" s="51"/>
      <c r="O51" s="51"/>
      <c r="P51" s="62"/>
      <c r="R51" s="74">
        <v>1</v>
      </c>
    </row>
    <row r="52" spans="1:18" x14ac:dyDescent="0.25">
      <c r="A52" s="51" t="s">
        <v>487</v>
      </c>
      <c r="B52" s="51"/>
      <c r="C52" s="51"/>
      <c r="D52" s="51"/>
      <c r="E52" s="51"/>
      <c r="F52" s="51"/>
      <c r="G52" s="51"/>
      <c r="H52" s="51"/>
      <c r="I52" s="51"/>
      <c r="J52" s="51"/>
      <c r="K52" s="51"/>
      <c r="L52" s="51"/>
      <c r="M52" s="51"/>
      <c r="N52" s="51"/>
      <c r="O52" s="51"/>
      <c r="P52" s="62"/>
      <c r="R52" s="74">
        <v>1</v>
      </c>
    </row>
    <row r="53" spans="1:18" x14ac:dyDescent="0.25">
      <c r="A53" s="51" t="s">
        <v>488</v>
      </c>
      <c r="B53" s="51"/>
      <c r="C53" s="51"/>
      <c r="D53" s="51"/>
      <c r="E53" s="51"/>
      <c r="F53" s="51"/>
      <c r="G53" s="51"/>
      <c r="H53" s="51"/>
      <c r="I53" s="51"/>
      <c r="J53" s="51"/>
      <c r="K53" s="51"/>
      <c r="L53" s="51"/>
      <c r="M53" s="51"/>
      <c r="N53" s="51"/>
      <c r="O53" s="51"/>
      <c r="P53" s="62"/>
      <c r="R53" s="74">
        <v>1</v>
      </c>
    </row>
    <row r="54" spans="1:18" x14ac:dyDescent="0.25">
      <c r="A54" s="51" t="s">
        <v>489</v>
      </c>
      <c r="B54" s="51"/>
      <c r="C54" s="51"/>
      <c r="D54" s="51"/>
      <c r="E54" s="51"/>
      <c r="F54" s="51"/>
      <c r="G54" s="51"/>
      <c r="H54" s="51"/>
      <c r="I54" s="51"/>
      <c r="J54" s="51"/>
      <c r="K54" s="51"/>
      <c r="L54" s="51"/>
      <c r="M54" s="51"/>
      <c r="N54" s="51"/>
      <c r="O54" s="51"/>
      <c r="P54" s="62"/>
      <c r="R54" s="74">
        <v>1</v>
      </c>
    </row>
    <row r="55" spans="1:18" x14ac:dyDescent="0.25">
      <c r="A55" s="51" t="s">
        <v>490</v>
      </c>
      <c r="B55" s="51"/>
      <c r="C55" s="51"/>
      <c r="D55" s="51"/>
      <c r="E55" s="51"/>
      <c r="F55" s="51"/>
      <c r="G55" s="51"/>
      <c r="H55" s="51"/>
      <c r="I55" s="51"/>
      <c r="J55" s="51"/>
      <c r="K55" s="51"/>
      <c r="L55" s="51"/>
      <c r="M55" s="51"/>
      <c r="N55" s="51"/>
      <c r="O55" s="51"/>
      <c r="P55" s="62"/>
      <c r="R55" s="74"/>
    </row>
    <row r="56" spans="1:18" x14ac:dyDescent="0.25">
      <c r="A56" s="51" t="s">
        <v>491</v>
      </c>
      <c r="B56" s="51"/>
      <c r="C56" s="51"/>
      <c r="D56" s="51"/>
      <c r="E56" s="51"/>
      <c r="F56" s="51"/>
      <c r="G56" s="51"/>
      <c r="H56" s="51"/>
      <c r="I56" s="51"/>
      <c r="J56" s="51"/>
      <c r="K56" s="51"/>
      <c r="L56" s="51"/>
      <c r="M56" s="51"/>
      <c r="N56" s="51"/>
      <c r="O56" s="51"/>
      <c r="P56" s="62"/>
      <c r="R56" s="74"/>
    </row>
    <row r="57" spans="1:18" x14ac:dyDescent="0.25">
      <c r="A57" s="51" t="s">
        <v>492</v>
      </c>
      <c r="B57" s="51"/>
      <c r="C57" s="51"/>
      <c r="D57" s="51"/>
      <c r="E57" s="51"/>
      <c r="F57" s="51"/>
      <c r="G57" s="51"/>
      <c r="H57" s="51"/>
      <c r="I57" s="51"/>
      <c r="J57" s="51"/>
      <c r="K57" s="51"/>
      <c r="L57" s="51"/>
      <c r="M57" s="51"/>
      <c r="N57" s="51"/>
      <c r="O57" s="51"/>
      <c r="P57" s="62"/>
      <c r="R57" s="74"/>
    </row>
    <row r="58" spans="1:18" x14ac:dyDescent="0.25">
      <c r="A58" s="51" t="s">
        <v>493</v>
      </c>
      <c r="B58" s="51"/>
      <c r="C58" s="51"/>
      <c r="D58" s="51"/>
      <c r="E58" s="51"/>
      <c r="F58" s="51"/>
      <c r="G58" s="51"/>
      <c r="H58" s="51"/>
      <c r="I58" s="51"/>
      <c r="J58" s="51"/>
      <c r="K58" s="51"/>
      <c r="L58" s="51"/>
      <c r="M58" s="51"/>
      <c r="N58" s="51"/>
      <c r="O58" s="51"/>
      <c r="P58" s="62"/>
      <c r="R58" s="74"/>
    </row>
    <row r="59" spans="1:18" x14ac:dyDescent="0.25">
      <c r="A59" s="51" t="s">
        <v>494</v>
      </c>
      <c r="B59" s="51"/>
      <c r="C59" s="51"/>
      <c r="D59" s="51"/>
      <c r="E59" s="51"/>
      <c r="F59" s="51"/>
      <c r="G59" s="51"/>
      <c r="H59" s="51"/>
      <c r="I59" s="51"/>
      <c r="J59" s="51"/>
      <c r="K59" s="51"/>
      <c r="L59" s="51"/>
      <c r="M59" s="51"/>
      <c r="N59" s="51"/>
      <c r="O59" s="51"/>
      <c r="P59" s="62"/>
      <c r="R59" s="74"/>
    </row>
    <row r="60" spans="1:18" x14ac:dyDescent="0.25">
      <c r="A60" s="51" t="s">
        <v>495</v>
      </c>
      <c r="B60" s="51"/>
      <c r="C60" s="51"/>
      <c r="D60" s="51"/>
      <c r="E60" s="51"/>
      <c r="F60" s="51"/>
      <c r="G60" s="51"/>
      <c r="H60" s="51"/>
      <c r="I60" s="51"/>
      <c r="J60" s="51"/>
      <c r="K60" s="51"/>
      <c r="L60" s="51"/>
      <c r="M60" s="51"/>
      <c r="N60" s="51"/>
      <c r="O60" s="51"/>
      <c r="P60" s="62"/>
      <c r="R60" s="74"/>
    </row>
    <row r="61" spans="1:18" x14ac:dyDescent="0.25">
      <c r="A61" s="51" t="s">
        <v>496</v>
      </c>
      <c r="B61" s="51"/>
      <c r="C61" s="51"/>
      <c r="D61" s="51"/>
      <c r="E61" s="51"/>
      <c r="F61" s="51"/>
      <c r="G61" s="51"/>
      <c r="H61" s="51"/>
      <c r="I61" s="51"/>
      <c r="J61" s="51"/>
      <c r="K61" s="51"/>
      <c r="L61" s="51"/>
      <c r="M61" s="51"/>
      <c r="N61" s="51"/>
      <c r="O61" s="51"/>
      <c r="P61" s="62"/>
      <c r="R61" s="74"/>
    </row>
    <row r="62" spans="1:18" x14ac:dyDescent="0.25">
      <c r="A62" s="51" t="s">
        <v>497</v>
      </c>
      <c r="B62" s="51"/>
      <c r="C62" s="51"/>
      <c r="D62" s="51"/>
      <c r="E62" s="51"/>
      <c r="F62" s="51"/>
      <c r="G62" s="51"/>
      <c r="H62" s="51"/>
      <c r="I62" s="51"/>
      <c r="J62" s="51"/>
      <c r="K62" s="51"/>
      <c r="L62" s="51"/>
      <c r="M62" s="51"/>
      <c r="N62" s="51"/>
      <c r="O62" s="51"/>
      <c r="P62" s="62"/>
      <c r="R62" s="74"/>
    </row>
    <row r="63" spans="1:18" x14ac:dyDescent="0.25">
      <c r="A63" s="51" t="s">
        <v>498</v>
      </c>
      <c r="B63" s="51"/>
      <c r="C63" s="51"/>
      <c r="D63" s="51"/>
      <c r="E63" s="51"/>
      <c r="F63" s="51"/>
      <c r="G63" s="51"/>
      <c r="H63" s="51"/>
      <c r="I63" s="51"/>
      <c r="J63" s="51"/>
      <c r="K63" s="51"/>
      <c r="L63" s="51"/>
      <c r="M63" s="51"/>
      <c r="N63" s="51"/>
      <c r="O63" s="51"/>
      <c r="P63" s="62"/>
      <c r="R63" s="74"/>
    </row>
    <row r="64" spans="1:18" x14ac:dyDescent="0.25">
      <c r="A64" s="51" t="s">
        <v>499</v>
      </c>
      <c r="B64" s="51"/>
      <c r="C64" s="51"/>
      <c r="D64" s="51"/>
      <c r="E64" s="51"/>
      <c r="F64" s="51"/>
      <c r="G64" s="51"/>
      <c r="H64" s="51"/>
      <c r="I64" s="51"/>
      <c r="J64" s="51"/>
      <c r="K64" s="51"/>
      <c r="L64" s="51"/>
      <c r="M64" s="51"/>
      <c r="N64" s="51"/>
      <c r="O64" s="51"/>
      <c r="P64" s="62" t="s">
        <v>196</v>
      </c>
      <c r="R64" s="74">
        <v>1</v>
      </c>
    </row>
    <row r="65" spans="1:18" x14ac:dyDescent="0.25">
      <c r="A65" s="51" t="s">
        <v>499</v>
      </c>
      <c r="B65" s="51"/>
      <c r="C65" s="51"/>
      <c r="D65" s="51"/>
      <c r="E65" s="51"/>
      <c r="F65" s="51"/>
      <c r="G65" s="51"/>
      <c r="H65" s="51"/>
      <c r="I65" s="51"/>
      <c r="J65" s="51"/>
      <c r="K65" s="51"/>
      <c r="L65" s="51"/>
      <c r="M65" s="51"/>
      <c r="N65" s="51"/>
      <c r="O65" s="51"/>
      <c r="P65" s="62"/>
      <c r="R65" s="74">
        <v>1</v>
      </c>
    </row>
    <row r="66" spans="1:18" x14ac:dyDescent="0.25">
      <c r="A66" s="51" t="s">
        <v>499</v>
      </c>
      <c r="B66" s="51"/>
      <c r="C66" s="51"/>
      <c r="D66" s="51"/>
      <c r="E66" s="51"/>
      <c r="F66" s="51"/>
      <c r="G66" s="51"/>
      <c r="H66" s="51"/>
      <c r="I66" s="51"/>
      <c r="J66" s="51"/>
      <c r="K66" s="51"/>
      <c r="L66" s="51"/>
      <c r="M66" s="51"/>
      <c r="N66" s="51"/>
      <c r="O66" s="51"/>
      <c r="P66" s="62"/>
      <c r="R66" s="74">
        <v>1</v>
      </c>
    </row>
    <row r="67" spans="1:18" x14ac:dyDescent="0.25">
      <c r="A67" s="51" t="s">
        <v>499</v>
      </c>
      <c r="B67" s="51"/>
      <c r="C67" s="51"/>
      <c r="D67" s="51"/>
      <c r="E67" s="51"/>
      <c r="F67" s="51"/>
      <c r="G67" s="51"/>
      <c r="H67" s="51"/>
      <c r="I67" s="51"/>
      <c r="J67" s="51"/>
      <c r="K67" s="51"/>
      <c r="L67" s="51"/>
      <c r="M67" s="51"/>
      <c r="N67" s="51"/>
      <c r="O67" s="51"/>
      <c r="P67" s="62"/>
      <c r="R67" s="74">
        <v>1</v>
      </c>
    </row>
    <row r="68" spans="1:18" x14ac:dyDescent="0.25">
      <c r="A68" s="51" t="s">
        <v>499</v>
      </c>
      <c r="B68" s="51"/>
      <c r="C68" s="51"/>
      <c r="D68" s="51"/>
      <c r="E68" s="51"/>
      <c r="F68" s="51"/>
      <c r="G68" s="51"/>
      <c r="H68" s="51"/>
      <c r="I68" s="51"/>
      <c r="J68" s="51"/>
      <c r="K68" s="51"/>
      <c r="L68" s="51"/>
      <c r="M68" s="51"/>
      <c r="N68" s="51"/>
      <c r="O68" s="51"/>
      <c r="P68" s="62"/>
      <c r="R68" s="74">
        <v>1</v>
      </c>
    </row>
    <row r="69" spans="1:18" x14ac:dyDescent="0.25">
      <c r="A69" s="51" t="s">
        <v>499</v>
      </c>
      <c r="B69" s="51"/>
      <c r="C69" s="51"/>
      <c r="D69" s="51"/>
      <c r="E69" s="51"/>
      <c r="F69" s="51"/>
      <c r="G69" s="51"/>
      <c r="H69" s="51"/>
      <c r="I69" s="51"/>
      <c r="J69" s="51"/>
      <c r="K69" s="51"/>
      <c r="L69" s="51"/>
      <c r="M69" s="51"/>
      <c r="N69" s="51"/>
      <c r="O69" s="51"/>
      <c r="P69" s="62"/>
      <c r="R69" s="74">
        <v>1</v>
      </c>
    </row>
    <row r="70" spans="1:18" x14ac:dyDescent="0.25">
      <c r="A70" s="51" t="s">
        <v>499</v>
      </c>
      <c r="B70" s="51"/>
      <c r="C70" s="51"/>
      <c r="D70" s="51"/>
      <c r="E70" s="51"/>
      <c r="F70" s="51"/>
      <c r="G70" s="51"/>
      <c r="H70" s="51"/>
      <c r="I70" s="51"/>
      <c r="J70" s="51"/>
      <c r="K70" s="51"/>
      <c r="L70" s="51"/>
      <c r="M70" s="51"/>
      <c r="N70" s="51"/>
      <c r="O70" s="51"/>
      <c r="P70" s="62"/>
      <c r="R70" s="74">
        <v>1</v>
      </c>
    </row>
    <row r="71" spans="1:18" x14ac:dyDescent="0.25">
      <c r="A71" s="51" t="s">
        <v>499</v>
      </c>
      <c r="B71" s="51"/>
      <c r="C71" s="51"/>
      <c r="D71" s="51"/>
      <c r="E71" s="51"/>
      <c r="F71" s="51"/>
      <c r="G71" s="51"/>
      <c r="H71" s="51"/>
      <c r="I71" s="51"/>
      <c r="J71" s="51"/>
      <c r="K71" s="51"/>
      <c r="L71" s="51"/>
      <c r="M71" s="51"/>
      <c r="N71" s="51"/>
      <c r="O71" s="51"/>
      <c r="P71" s="62"/>
      <c r="R71" s="74">
        <v>1</v>
      </c>
    </row>
    <row r="72" spans="1:18" x14ac:dyDescent="0.25">
      <c r="A72" s="51" t="s">
        <v>499</v>
      </c>
      <c r="B72" s="51"/>
      <c r="C72" s="51"/>
      <c r="D72" s="51"/>
      <c r="E72" s="51"/>
      <c r="F72" s="51"/>
      <c r="G72" s="51"/>
      <c r="H72" s="51"/>
      <c r="I72" s="51"/>
      <c r="J72" s="51"/>
      <c r="K72" s="51"/>
      <c r="L72" s="51"/>
      <c r="M72" s="51"/>
      <c r="N72" s="51"/>
      <c r="O72" s="51"/>
      <c r="P72" s="62"/>
      <c r="R72" s="74">
        <v>1</v>
      </c>
    </row>
    <row r="74" spans="1:18" x14ac:dyDescent="0.25">
      <c r="A74" s="11" t="s">
        <v>500</v>
      </c>
      <c r="Q74" t="s">
        <v>205</v>
      </c>
      <c r="R74">
        <f>SUM(R35:R72)</f>
        <v>29</v>
      </c>
    </row>
    <row r="75" spans="1:18" x14ac:dyDescent="0.25">
      <c r="B75" s="11" t="s">
        <v>501</v>
      </c>
      <c r="Q75" t="s">
        <v>502</v>
      </c>
      <c r="R75" t="e">
        <f>R74/$C$25</f>
        <v>#DIV/0!</v>
      </c>
    </row>
    <row r="78" spans="1:18" x14ac:dyDescent="0.25">
      <c r="E78" t="s">
        <v>503</v>
      </c>
    </row>
    <row r="80" spans="1:18" ht="45" x14ac:dyDescent="0.25">
      <c r="A80" s="75" t="s">
        <v>504</v>
      </c>
      <c r="B80" s="237" t="s">
        <v>505</v>
      </c>
      <c r="C80" s="64" t="s">
        <v>506</v>
      </c>
      <c r="D80" s="64" t="s">
        <v>507</v>
      </c>
      <c r="E80" s="51" t="s">
        <v>508</v>
      </c>
      <c r="F80" s="64" t="s">
        <v>509</v>
      </c>
      <c r="G80" s="64" t="s">
        <v>510</v>
      </c>
      <c r="H80" s="238" t="s">
        <v>511</v>
      </c>
      <c r="I80" s="64" t="s">
        <v>512</v>
      </c>
      <c r="J80" s="237" t="s">
        <v>462</v>
      </c>
      <c r="K80" s="61" t="s">
        <v>463</v>
      </c>
      <c r="L80" s="61" t="s">
        <v>464</v>
      </c>
      <c r="M80" s="61" t="s">
        <v>285</v>
      </c>
      <c r="N80" s="61" t="s">
        <v>465</v>
      </c>
      <c r="O80" s="61" t="s">
        <v>466</v>
      </c>
      <c r="P80" s="61" t="s">
        <v>467</v>
      </c>
      <c r="Q80" s="11"/>
      <c r="R80" s="75" t="s">
        <v>513</v>
      </c>
    </row>
    <row r="81" spans="1:18" x14ac:dyDescent="0.25">
      <c r="A81" t="s">
        <v>514</v>
      </c>
      <c r="B81" s="51" t="s">
        <v>515</v>
      </c>
      <c r="C81" s="51"/>
      <c r="D81" s="51"/>
      <c r="E81" s="51" t="s">
        <v>516</v>
      </c>
      <c r="F81" s="51"/>
      <c r="G81" s="239"/>
      <c r="H81" s="51"/>
      <c r="I81" s="51"/>
      <c r="J81" s="51" t="s">
        <v>196</v>
      </c>
      <c r="K81" s="51" t="s">
        <v>196</v>
      </c>
      <c r="L81" s="51" t="s">
        <v>196</v>
      </c>
      <c r="M81" s="51" t="s">
        <v>196</v>
      </c>
      <c r="N81" s="51" t="s">
        <v>196</v>
      </c>
      <c r="O81" s="51"/>
      <c r="P81" s="51"/>
      <c r="R81">
        <v>2</v>
      </c>
    </row>
    <row r="82" spans="1:18" x14ac:dyDescent="0.25">
      <c r="A82" t="s">
        <v>517</v>
      </c>
      <c r="B82" t="s">
        <v>518</v>
      </c>
      <c r="C82" s="51"/>
      <c r="D82" s="51"/>
      <c r="E82" s="51" t="s">
        <v>519</v>
      </c>
      <c r="F82" s="51"/>
      <c r="G82" s="239"/>
      <c r="H82" s="51"/>
      <c r="I82" s="51"/>
      <c r="J82" t="s">
        <v>196</v>
      </c>
      <c r="K82" t="s">
        <v>196</v>
      </c>
      <c r="L82" t="s">
        <v>196</v>
      </c>
      <c r="M82" t="s">
        <v>196</v>
      </c>
      <c r="N82" t="s">
        <v>196</v>
      </c>
      <c r="O82" t="s">
        <v>196</v>
      </c>
      <c r="P82" t="s">
        <v>196</v>
      </c>
      <c r="R82">
        <v>3</v>
      </c>
    </row>
    <row r="83" spans="1:18" x14ac:dyDescent="0.25">
      <c r="A83" t="s">
        <v>520</v>
      </c>
      <c r="B83" t="s">
        <v>521</v>
      </c>
      <c r="C83" s="51"/>
      <c r="D83" s="51"/>
      <c r="E83" s="51" t="s">
        <v>519</v>
      </c>
      <c r="F83" s="51"/>
      <c r="G83" s="239"/>
      <c r="H83" s="51"/>
      <c r="I83" s="51"/>
      <c r="J83" t="s">
        <v>196</v>
      </c>
      <c r="K83" t="s">
        <v>196</v>
      </c>
      <c r="L83" t="s">
        <v>196</v>
      </c>
      <c r="M83" t="s">
        <v>196</v>
      </c>
      <c r="N83" t="s">
        <v>196</v>
      </c>
      <c r="O83" t="s">
        <v>196</v>
      </c>
      <c r="P83" t="s">
        <v>196</v>
      </c>
      <c r="R83">
        <v>4</v>
      </c>
    </row>
    <row r="84" spans="1:18" x14ac:dyDescent="0.25">
      <c r="A84" t="s">
        <v>522</v>
      </c>
      <c r="B84" t="s">
        <v>523</v>
      </c>
      <c r="C84" s="51"/>
      <c r="D84" s="51"/>
      <c r="E84" s="51" t="s">
        <v>519</v>
      </c>
      <c r="F84" s="51"/>
      <c r="G84" s="239"/>
      <c r="H84" s="51"/>
      <c r="I84" s="51"/>
      <c r="J84" t="s">
        <v>196</v>
      </c>
      <c r="K84" t="s">
        <v>196</v>
      </c>
      <c r="L84" t="s">
        <v>196</v>
      </c>
      <c r="M84" t="s">
        <v>196</v>
      </c>
      <c r="N84" t="s">
        <v>196</v>
      </c>
      <c r="O84" t="s">
        <v>196</v>
      </c>
      <c r="P84" t="s">
        <v>196</v>
      </c>
      <c r="R84">
        <v>5</v>
      </c>
    </row>
    <row r="85" spans="1:18" x14ac:dyDescent="0.25">
      <c r="A85" t="s">
        <v>524</v>
      </c>
      <c r="B85" s="51" t="s">
        <v>525</v>
      </c>
      <c r="C85" s="51"/>
      <c r="D85" s="51"/>
      <c r="E85" s="51" t="s">
        <v>519</v>
      </c>
      <c r="F85" s="51"/>
      <c r="G85" s="51"/>
      <c r="H85" s="51"/>
      <c r="I85" s="51"/>
      <c r="J85" s="51" t="s">
        <v>196</v>
      </c>
      <c r="K85" s="51" t="s">
        <v>196</v>
      </c>
      <c r="L85" s="51" t="s">
        <v>196</v>
      </c>
      <c r="M85" s="51" t="s">
        <v>196</v>
      </c>
      <c r="N85" s="51" t="s">
        <v>196</v>
      </c>
      <c r="O85" s="51" t="s">
        <v>196</v>
      </c>
      <c r="P85" s="51" t="s">
        <v>196</v>
      </c>
      <c r="R85">
        <v>6</v>
      </c>
    </row>
    <row r="86" spans="1:18" x14ac:dyDescent="0.25">
      <c r="A86" t="s">
        <v>526</v>
      </c>
      <c r="B86" t="s">
        <v>527</v>
      </c>
      <c r="C86" s="51"/>
      <c r="D86" s="51"/>
      <c r="E86" s="51" t="s">
        <v>519</v>
      </c>
      <c r="F86" s="51"/>
      <c r="G86" s="239"/>
      <c r="H86" s="51"/>
      <c r="I86" s="51"/>
      <c r="J86" t="s">
        <v>196</v>
      </c>
      <c r="K86" t="s">
        <v>196</v>
      </c>
      <c r="L86" t="s">
        <v>196</v>
      </c>
      <c r="M86" t="s">
        <v>196</v>
      </c>
      <c r="N86" t="s">
        <v>196</v>
      </c>
      <c r="O86" t="s">
        <v>196</v>
      </c>
      <c r="P86" t="s">
        <v>196</v>
      </c>
      <c r="R86">
        <v>7</v>
      </c>
    </row>
    <row r="87" spans="1:18" x14ac:dyDescent="0.25">
      <c r="A87" t="s">
        <v>528</v>
      </c>
      <c r="B87" s="51" t="s">
        <v>529</v>
      </c>
      <c r="C87" s="51"/>
      <c r="D87" s="51"/>
      <c r="E87" s="51" t="s">
        <v>519</v>
      </c>
      <c r="F87" s="51"/>
      <c r="G87" s="51"/>
      <c r="H87" s="51"/>
      <c r="I87" s="51"/>
      <c r="J87" s="51" t="s">
        <v>196</v>
      </c>
      <c r="K87" s="51" t="s">
        <v>196</v>
      </c>
      <c r="L87" s="51" t="s">
        <v>196</v>
      </c>
      <c r="M87" s="51" t="s">
        <v>196</v>
      </c>
      <c r="N87" s="51" t="s">
        <v>196</v>
      </c>
      <c r="O87" s="51"/>
      <c r="P87" s="51"/>
      <c r="R87">
        <v>8</v>
      </c>
    </row>
    <row r="88" spans="1:18" x14ac:dyDescent="0.25">
      <c r="A88" t="s">
        <v>530</v>
      </c>
      <c r="B88" s="51" t="s">
        <v>531</v>
      </c>
      <c r="C88" s="51"/>
      <c r="D88" s="51"/>
      <c r="E88" s="51" t="s">
        <v>519</v>
      </c>
      <c r="F88" s="51"/>
      <c r="G88" s="51"/>
      <c r="H88" s="51"/>
      <c r="I88" s="51"/>
      <c r="J88" s="51" t="s">
        <v>196</v>
      </c>
      <c r="K88" s="51" t="s">
        <v>196</v>
      </c>
      <c r="L88" s="51" t="s">
        <v>196</v>
      </c>
      <c r="M88" s="51" t="s">
        <v>196</v>
      </c>
      <c r="N88" s="51" t="s">
        <v>196</v>
      </c>
      <c r="O88" s="51"/>
      <c r="P88" s="51"/>
      <c r="R88">
        <v>9</v>
      </c>
    </row>
    <row r="89" spans="1:18" x14ac:dyDescent="0.25">
      <c r="A89" t="s">
        <v>532</v>
      </c>
      <c r="B89" t="s">
        <v>533</v>
      </c>
      <c r="C89" s="51"/>
      <c r="D89" s="51"/>
      <c r="E89" s="51" t="s">
        <v>519</v>
      </c>
      <c r="F89" s="51"/>
      <c r="G89" s="239"/>
      <c r="H89" s="51"/>
      <c r="I89" s="51"/>
      <c r="J89" t="s">
        <v>196</v>
      </c>
      <c r="K89" t="s">
        <v>196</v>
      </c>
      <c r="L89" t="s">
        <v>196</v>
      </c>
      <c r="M89" t="s">
        <v>196</v>
      </c>
      <c r="N89" t="s">
        <v>196</v>
      </c>
      <c r="O89" t="s">
        <v>196</v>
      </c>
      <c r="P89" t="s">
        <v>196</v>
      </c>
    </row>
    <row r="90" spans="1:18" x14ac:dyDescent="0.25">
      <c r="A90" t="s">
        <v>534</v>
      </c>
      <c r="B90" t="s">
        <v>535</v>
      </c>
      <c r="C90" s="51"/>
      <c r="D90" s="51"/>
      <c r="E90" s="51" t="s">
        <v>536</v>
      </c>
      <c r="F90" s="51"/>
      <c r="G90" s="51"/>
      <c r="H90" s="51"/>
      <c r="I90" s="51"/>
      <c r="J90" t="s">
        <v>196</v>
      </c>
      <c r="K90" t="s">
        <v>196</v>
      </c>
      <c r="L90" t="s">
        <v>196</v>
      </c>
      <c r="R90">
        <v>10</v>
      </c>
    </row>
    <row r="91" spans="1:18" x14ac:dyDescent="0.25">
      <c r="A91" t="s">
        <v>537</v>
      </c>
      <c r="B91" s="51" t="s">
        <v>538</v>
      </c>
      <c r="C91" s="51"/>
      <c r="D91" s="51"/>
      <c r="E91" s="51" t="s">
        <v>539</v>
      </c>
      <c r="F91" s="51"/>
      <c r="G91" s="239"/>
      <c r="H91" s="51"/>
      <c r="I91" s="51"/>
      <c r="J91" s="51" t="s">
        <v>196</v>
      </c>
      <c r="K91" s="51" t="s">
        <v>196</v>
      </c>
      <c r="L91" s="51" t="s">
        <v>196</v>
      </c>
      <c r="M91" s="51" t="s">
        <v>196</v>
      </c>
      <c r="N91" s="51" t="s">
        <v>196</v>
      </c>
      <c r="O91" s="51"/>
      <c r="P91" s="51"/>
      <c r="R91">
        <v>11</v>
      </c>
    </row>
    <row r="92" spans="1:18" x14ac:dyDescent="0.25">
      <c r="A92" t="s">
        <v>540</v>
      </c>
      <c r="B92" s="51" t="s">
        <v>541</v>
      </c>
      <c r="C92" s="51"/>
      <c r="D92" s="51"/>
      <c r="E92" s="51" t="s">
        <v>539</v>
      </c>
      <c r="F92" s="51"/>
      <c r="G92" s="239"/>
      <c r="H92" s="51"/>
      <c r="I92" s="51"/>
      <c r="J92" s="51"/>
      <c r="K92" s="51"/>
      <c r="L92" s="51"/>
      <c r="M92" s="51"/>
      <c r="N92" s="51"/>
      <c r="O92" s="51"/>
      <c r="P92" s="51" t="s">
        <v>196</v>
      </c>
    </row>
    <row r="93" spans="1:18" x14ac:dyDescent="0.25">
      <c r="A93" t="s">
        <v>542</v>
      </c>
      <c r="B93" s="51" t="s">
        <v>543</v>
      </c>
      <c r="C93" s="51"/>
      <c r="D93" s="51">
        <v>3</v>
      </c>
      <c r="E93" s="51" t="s">
        <v>539</v>
      </c>
      <c r="F93" s="51"/>
      <c r="G93" s="51"/>
      <c r="H93" s="51"/>
      <c r="I93" s="51"/>
      <c r="J93" s="51" t="s">
        <v>196</v>
      </c>
      <c r="K93" s="51" t="s">
        <v>196</v>
      </c>
      <c r="L93" s="51" t="s">
        <v>196</v>
      </c>
      <c r="M93" s="51" t="s">
        <v>196</v>
      </c>
      <c r="N93" s="51" t="s">
        <v>196</v>
      </c>
      <c r="O93" s="51"/>
      <c r="P93" s="51"/>
      <c r="R93">
        <v>12</v>
      </c>
    </row>
    <row r="94" spans="1:18" x14ac:dyDescent="0.25">
      <c r="A94" t="s">
        <v>544</v>
      </c>
      <c r="B94" s="51" t="s">
        <v>545</v>
      </c>
      <c r="C94" s="51"/>
      <c r="D94" s="51"/>
      <c r="E94" s="51" t="s">
        <v>539</v>
      </c>
      <c r="F94" s="51"/>
      <c r="G94" s="239"/>
      <c r="H94" s="51"/>
      <c r="I94" s="51"/>
      <c r="J94" s="51"/>
      <c r="K94" s="51"/>
      <c r="L94" s="51"/>
      <c r="M94" s="51"/>
      <c r="N94" s="51"/>
      <c r="O94" s="51" t="s">
        <v>196</v>
      </c>
      <c r="P94" s="51"/>
    </row>
    <row r="95" spans="1:18" x14ac:dyDescent="0.25">
      <c r="A95" t="s">
        <v>546</v>
      </c>
      <c r="B95" s="51" t="s">
        <v>547</v>
      </c>
      <c r="C95" s="51"/>
      <c r="D95" s="51"/>
      <c r="E95" s="51" t="s">
        <v>516</v>
      </c>
      <c r="F95" s="51"/>
      <c r="G95" s="239"/>
      <c r="H95" s="51"/>
      <c r="I95" s="51"/>
      <c r="J95" s="51"/>
      <c r="K95" s="51"/>
      <c r="L95" s="51"/>
      <c r="M95" s="51"/>
      <c r="N95" s="51"/>
      <c r="O95" s="51" t="s">
        <v>196</v>
      </c>
      <c r="P95" s="51"/>
    </row>
    <row r="96" spans="1:18" x14ac:dyDescent="0.25">
      <c r="A96" t="s">
        <v>548</v>
      </c>
      <c r="B96" s="51" t="s">
        <v>549</v>
      </c>
      <c r="C96" s="51"/>
      <c r="D96" s="51"/>
      <c r="E96" s="51" t="s">
        <v>539</v>
      </c>
      <c r="F96" s="51"/>
      <c r="G96" s="239"/>
      <c r="H96" s="51"/>
      <c r="I96" s="51"/>
      <c r="J96" s="51"/>
      <c r="K96" s="51"/>
      <c r="L96" s="51" t="s">
        <v>196</v>
      </c>
      <c r="M96" s="51"/>
      <c r="N96" s="51"/>
      <c r="O96" s="51"/>
      <c r="P96" s="51"/>
    </row>
    <row r="97" spans="1:18" x14ac:dyDescent="0.25">
      <c r="A97" t="s">
        <v>550</v>
      </c>
      <c r="B97" s="51" t="s">
        <v>551</v>
      </c>
      <c r="C97" s="51"/>
      <c r="D97" s="51"/>
      <c r="E97" s="51" t="s">
        <v>539</v>
      </c>
      <c r="F97" s="51"/>
      <c r="G97" s="239"/>
      <c r="H97" s="51"/>
      <c r="I97" s="51"/>
      <c r="J97" s="51" t="s">
        <v>196</v>
      </c>
      <c r="K97" s="51" t="s">
        <v>196</v>
      </c>
      <c r="L97" s="51" t="s">
        <v>196</v>
      </c>
      <c r="M97" s="51" t="s">
        <v>196</v>
      </c>
      <c r="N97" s="51"/>
      <c r="O97" s="51" t="s">
        <v>196</v>
      </c>
      <c r="P97" s="51" t="s">
        <v>196</v>
      </c>
      <c r="R97">
        <v>13</v>
      </c>
    </row>
    <row r="98" spans="1:18" x14ac:dyDescent="0.25">
      <c r="A98" t="s">
        <v>552</v>
      </c>
      <c r="B98" s="51" t="s">
        <v>553</v>
      </c>
      <c r="C98" s="51"/>
      <c r="D98" s="51"/>
      <c r="E98" s="51" t="s">
        <v>539</v>
      </c>
      <c r="F98" s="51"/>
      <c r="G98" s="239"/>
      <c r="H98" s="51"/>
      <c r="I98" s="51"/>
      <c r="J98" s="51" t="s">
        <v>196</v>
      </c>
      <c r="K98" s="51" t="s">
        <v>196</v>
      </c>
      <c r="L98" s="51" t="s">
        <v>196</v>
      </c>
      <c r="M98" s="51" t="s">
        <v>196</v>
      </c>
      <c r="N98" s="51"/>
      <c r="O98" s="51" t="s">
        <v>196</v>
      </c>
      <c r="P98" s="51" t="s">
        <v>196</v>
      </c>
    </row>
    <row r="99" spans="1:18" x14ac:dyDescent="0.25">
      <c r="A99" t="s">
        <v>554</v>
      </c>
      <c r="B99" s="51" t="s">
        <v>555</v>
      </c>
      <c r="C99" s="51"/>
      <c r="D99" s="51"/>
      <c r="E99" s="51" t="s">
        <v>539</v>
      </c>
      <c r="F99" s="51"/>
      <c r="G99" s="239"/>
      <c r="H99" s="51"/>
      <c r="I99" s="51"/>
      <c r="J99" s="51" t="s">
        <v>196</v>
      </c>
      <c r="K99" s="51" t="s">
        <v>196</v>
      </c>
      <c r="L99" s="51" t="s">
        <v>196</v>
      </c>
      <c r="M99" s="51" t="s">
        <v>196</v>
      </c>
      <c r="N99" s="51"/>
      <c r="O99" s="51"/>
      <c r="P99" s="51" t="s">
        <v>196</v>
      </c>
      <c r="R99">
        <v>14</v>
      </c>
    </row>
    <row r="100" spans="1:18" x14ac:dyDescent="0.25">
      <c r="A100" t="s">
        <v>556</v>
      </c>
      <c r="B100" s="51" t="s">
        <v>557</v>
      </c>
      <c r="C100" s="51"/>
      <c r="D100" s="51"/>
      <c r="E100" s="51" t="s">
        <v>539</v>
      </c>
      <c r="F100" s="51"/>
      <c r="G100" s="51"/>
      <c r="H100" s="51"/>
      <c r="I100" s="51"/>
      <c r="J100" s="51"/>
      <c r="K100" s="51"/>
      <c r="L100" s="239" t="s">
        <v>558</v>
      </c>
      <c r="M100" s="51"/>
      <c r="N100" s="51"/>
      <c r="O100" s="51"/>
      <c r="P100" s="51"/>
    </row>
    <row r="101" spans="1:18" x14ac:dyDescent="0.25">
      <c r="A101" t="s">
        <v>559</v>
      </c>
      <c r="B101" s="51" t="s">
        <v>560</v>
      </c>
      <c r="C101" s="51"/>
      <c r="D101" s="51"/>
      <c r="E101" s="51" t="s">
        <v>539</v>
      </c>
      <c r="F101" s="51"/>
      <c r="G101" s="51"/>
      <c r="H101" s="51"/>
      <c r="I101" s="51"/>
      <c r="J101" s="51" t="s">
        <v>196</v>
      </c>
      <c r="K101" s="51" t="s">
        <v>196</v>
      </c>
      <c r="L101" s="51" t="s">
        <v>196</v>
      </c>
      <c r="M101" s="51"/>
      <c r="N101" s="51"/>
      <c r="O101" s="51"/>
      <c r="P101" s="51" t="s">
        <v>196</v>
      </c>
      <c r="R101">
        <v>15</v>
      </c>
    </row>
    <row r="102" spans="1:18" x14ac:dyDescent="0.25">
      <c r="A102" t="s">
        <v>561</v>
      </c>
      <c r="B102" s="51" t="s">
        <v>562</v>
      </c>
      <c r="C102" s="51"/>
      <c r="D102" s="51"/>
      <c r="E102" s="51" t="s">
        <v>539</v>
      </c>
      <c r="F102" s="51"/>
      <c r="G102" s="51"/>
      <c r="H102" s="51"/>
      <c r="I102" s="51"/>
      <c r="J102" s="51" t="s">
        <v>196</v>
      </c>
      <c r="K102" s="51" t="s">
        <v>196</v>
      </c>
      <c r="L102" s="51" t="s">
        <v>196</v>
      </c>
      <c r="M102" s="51"/>
      <c r="N102" s="51"/>
      <c r="O102" s="51"/>
      <c r="P102" s="51" t="s">
        <v>196</v>
      </c>
    </row>
    <row r="103" spans="1:18" x14ac:dyDescent="0.25">
      <c r="A103" t="s">
        <v>563</v>
      </c>
      <c r="B103" s="62" t="s">
        <v>564</v>
      </c>
      <c r="C103" s="62"/>
      <c r="D103" s="62"/>
      <c r="E103" s="62" t="s">
        <v>539</v>
      </c>
      <c r="F103" s="62"/>
      <c r="G103" s="62"/>
      <c r="H103" s="62"/>
      <c r="I103" s="62"/>
      <c r="J103" s="62"/>
      <c r="K103" s="62"/>
      <c r="L103" s="62" t="s">
        <v>196</v>
      </c>
      <c r="M103" s="62"/>
      <c r="N103" s="62"/>
      <c r="O103" s="62"/>
      <c r="P103" s="62"/>
    </row>
    <row r="104" spans="1:18" x14ac:dyDescent="0.25">
      <c r="B104" s="62"/>
      <c r="C104" s="62"/>
      <c r="D104" s="62"/>
      <c r="E104" s="62"/>
      <c r="F104" s="62"/>
      <c r="G104" s="62"/>
      <c r="H104" s="62"/>
      <c r="I104" s="62"/>
      <c r="J104" s="62"/>
      <c r="K104" s="62"/>
      <c r="L104" s="62"/>
      <c r="M104" s="62"/>
      <c r="N104" s="62"/>
      <c r="O104" s="62"/>
      <c r="P104" s="62"/>
    </row>
    <row r="105" spans="1:18" x14ac:dyDescent="0.25">
      <c r="B105" s="62"/>
      <c r="C105" s="62"/>
      <c r="D105" s="62"/>
      <c r="E105" s="62"/>
      <c r="F105" s="62"/>
      <c r="G105" s="62"/>
      <c r="H105" s="62"/>
      <c r="I105" s="62"/>
      <c r="J105" s="62"/>
      <c r="K105" s="62"/>
      <c r="L105" s="62"/>
      <c r="M105" s="62"/>
      <c r="N105" s="62"/>
      <c r="O105" s="62"/>
      <c r="P105" s="62"/>
    </row>
    <row r="106" spans="1:18" x14ac:dyDescent="0.25">
      <c r="B106" s="62"/>
      <c r="C106" s="62"/>
      <c r="D106" s="62"/>
      <c r="E106" s="62"/>
      <c r="F106" s="62"/>
      <c r="G106" s="62"/>
      <c r="H106" s="62"/>
      <c r="I106" s="62"/>
      <c r="J106" s="62"/>
      <c r="K106" s="62"/>
      <c r="L106" s="62"/>
      <c r="M106" s="62"/>
      <c r="N106" s="62"/>
      <c r="O106" s="62"/>
      <c r="P106" s="62"/>
    </row>
    <row r="107" spans="1:18" x14ac:dyDescent="0.25">
      <c r="B107" s="62"/>
      <c r="C107" s="62"/>
      <c r="D107" s="62"/>
      <c r="E107" s="62"/>
      <c r="F107" s="62"/>
      <c r="G107" s="62"/>
      <c r="H107" s="62"/>
      <c r="I107" s="62"/>
      <c r="J107" s="62"/>
      <c r="K107" s="62"/>
      <c r="L107" s="62"/>
      <c r="M107" s="62"/>
      <c r="N107" s="62"/>
      <c r="O107" s="62"/>
      <c r="P107" s="62"/>
    </row>
    <row r="108" spans="1:18" x14ac:dyDescent="0.25">
      <c r="B108" s="62"/>
      <c r="C108" s="62"/>
      <c r="D108" s="62"/>
      <c r="E108" s="62"/>
      <c r="F108" s="62"/>
      <c r="G108" s="62"/>
      <c r="H108" s="62"/>
      <c r="I108" s="62"/>
      <c r="J108" s="62"/>
      <c r="K108" s="62"/>
      <c r="L108" s="62"/>
      <c r="M108" s="62"/>
      <c r="N108" s="62"/>
      <c r="O108" s="62"/>
      <c r="P108" s="62"/>
    </row>
    <row r="109" spans="1:18" x14ac:dyDescent="0.25">
      <c r="B109" s="62"/>
      <c r="C109" s="62"/>
      <c r="D109" s="62"/>
      <c r="E109" s="62"/>
      <c r="F109" s="62"/>
      <c r="G109" s="62"/>
      <c r="H109" s="62"/>
      <c r="I109" s="62"/>
      <c r="J109" s="62"/>
      <c r="K109" s="62"/>
      <c r="L109" s="62"/>
      <c r="M109" s="62"/>
      <c r="N109" s="62"/>
      <c r="O109" s="62"/>
      <c r="P109" s="62"/>
    </row>
    <row r="110" spans="1:18" x14ac:dyDescent="0.25">
      <c r="B110" s="62"/>
      <c r="C110" s="62"/>
      <c r="D110" s="62"/>
      <c r="E110" s="62"/>
      <c r="F110" s="62"/>
      <c r="G110" s="62"/>
      <c r="H110" s="62"/>
      <c r="I110" s="62"/>
      <c r="J110" s="62"/>
      <c r="K110" s="62"/>
      <c r="L110" s="62"/>
      <c r="M110" s="62"/>
      <c r="N110" s="62"/>
      <c r="O110" s="62"/>
      <c r="P110" s="62"/>
    </row>
    <row r="111" spans="1:18" x14ac:dyDescent="0.25">
      <c r="B111" s="62"/>
      <c r="C111" s="62"/>
      <c r="D111" s="62"/>
      <c r="E111" s="62"/>
      <c r="F111" s="62"/>
      <c r="G111" s="62"/>
      <c r="H111" s="62"/>
      <c r="I111" s="62"/>
      <c r="J111" s="62"/>
      <c r="K111" s="62"/>
      <c r="L111" s="62"/>
      <c r="M111" s="62"/>
      <c r="N111" s="62"/>
      <c r="O111" s="62"/>
      <c r="P111" s="62"/>
    </row>
    <row r="112" spans="1:18" x14ac:dyDescent="0.25">
      <c r="A112" t="s">
        <v>565</v>
      </c>
      <c r="B112" s="62" t="s">
        <v>566</v>
      </c>
      <c r="C112" s="62"/>
      <c r="D112" s="62"/>
      <c r="E112" s="62" t="s">
        <v>539</v>
      </c>
      <c r="F112" s="62"/>
      <c r="G112" s="62"/>
      <c r="H112" s="62"/>
      <c r="I112" s="62"/>
      <c r="J112" s="62"/>
      <c r="K112" s="62"/>
      <c r="L112" s="62" t="s">
        <v>196</v>
      </c>
      <c r="M112" s="62"/>
      <c r="N112" s="62"/>
      <c r="O112" s="62"/>
      <c r="P112" s="62"/>
    </row>
    <row r="113" spans="1:16" x14ac:dyDescent="0.25">
      <c r="B113" s="62"/>
      <c r="C113" s="62"/>
      <c r="D113" s="62"/>
      <c r="E113" s="62"/>
      <c r="F113" s="62"/>
      <c r="G113" s="62"/>
      <c r="H113" s="62"/>
      <c r="I113" s="62"/>
      <c r="J113" s="62"/>
      <c r="K113" s="62"/>
      <c r="L113" s="62"/>
      <c r="M113" s="62"/>
      <c r="N113" s="62"/>
      <c r="O113" s="62"/>
      <c r="P113" s="62"/>
    </row>
    <row r="114" spans="1:16" x14ac:dyDescent="0.25">
      <c r="B114" s="62"/>
      <c r="C114" s="62"/>
      <c r="D114" s="62"/>
      <c r="E114" s="62"/>
      <c r="F114" s="62"/>
      <c r="G114" s="62"/>
      <c r="H114" s="62"/>
      <c r="I114" s="62"/>
      <c r="J114" s="62"/>
      <c r="K114" s="62"/>
      <c r="L114" s="62"/>
      <c r="M114" s="62"/>
      <c r="N114" s="62"/>
      <c r="O114" s="62"/>
      <c r="P114" s="62"/>
    </row>
    <row r="115" spans="1:16" x14ac:dyDescent="0.25">
      <c r="B115" s="62"/>
      <c r="C115" s="62"/>
      <c r="D115" s="62"/>
      <c r="E115" s="62"/>
      <c r="F115" s="62"/>
      <c r="G115" s="62"/>
      <c r="H115" s="62"/>
      <c r="I115" s="62"/>
      <c r="J115" s="62"/>
      <c r="K115" s="62"/>
      <c r="L115" s="62"/>
      <c r="M115" s="62"/>
      <c r="N115" s="62"/>
      <c r="O115" s="62"/>
      <c r="P115" s="62"/>
    </row>
    <row r="116" spans="1:16" x14ac:dyDescent="0.25">
      <c r="B116" s="62"/>
      <c r="C116" s="62"/>
      <c r="D116" s="62"/>
      <c r="E116" s="62"/>
      <c r="F116" s="62"/>
      <c r="G116" s="62"/>
      <c r="H116" s="62"/>
      <c r="I116" s="62"/>
      <c r="J116" s="62"/>
      <c r="K116" s="62"/>
      <c r="L116" s="62"/>
      <c r="M116" s="62"/>
      <c r="N116" s="62"/>
      <c r="O116" s="62"/>
      <c r="P116" s="62"/>
    </row>
    <row r="117" spans="1:16" x14ac:dyDescent="0.25">
      <c r="B117" s="62"/>
      <c r="C117" s="62"/>
      <c r="D117" s="62"/>
      <c r="E117" s="62"/>
      <c r="F117" s="62"/>
      <c r="G117" s="62"/>
      <c r="H117" s="62"/>
      <c r="I117" s="62"/>
      <c r="J117" s="62"/>
      <c r="K117" s="62"/>
      <c r="L117" s="62"/>
      <c r="M117" s="62"/>
      <c r="N117" s="62"/>
      <c r="O117" s="62"/>
      <c r="P117" s="62"/>
    </row>
    <row r="118" spans="1:16" x14ac:dyDescent="0.25">
      <c r="B118" s="62"/>
      <c r="C118" s="62"/>
      <c r="D118" s="62"/>
      <c r="E118" s="62"/>
      <c r="F118" s="62"/>
      <c r="G118" s="62"/>
      <c r="H118" s="62"/>
      <c r="I118" s="62"/>
      <c r="J118" s="62"/>
      <c r="K118" s="62"/>
      <c r="L118" s="62"/>
      <c r="M118" s="62"/>
      <c r="N118" s="62"/>
      <c r="O118" s="62"/>
      <c r="P118" s="62"/>
    </row>
    <row r="119" spans="1:16" x14ac:dyDescent="0.25">
      <c r="B119" s="62"/>
      <c r="C119" s="62"/>
      <c r="D119" s="62"/>
      <c r="E119" s="62"/>
      <c r="F119" s="62"/>
      <c r="G119" s="62"/>
      <c r="H119" s="62"/>
      <c r="I119" s="62"/>
      <c r="J119" s="62"/>
      <c r="K119" s="62"/>
      <c r="L119" s="62"/>
      <c r="M119" s="62"/>
      <c r="N119" s="62"/>
      <c r="O119" s="62"/>
      <c r="P119" s="62"/>
    </row>
    <row r="120" spans="1:16" x14ac:dyDescent="0.25">
      <c r="B120" s="62"/>
      <c r="C120" s="62"/>
      <c r="D120" s="62"/>
      <c r="E120" s="62"/>
      <c r="F120" s="62"/>
      <c r="G120" s="62"/>
      <c r="H120" s="62"/>
      <c r="I120" s="62"/>
      <c r="J120" s="62"/>
      <c r="K120" s="62"/>
      <c r="L120" s="62"/>
      <c r="M120" s="62"/>
      <c r="N120" s="62"/>
      <c r="O120" s="62"/>
      <c r="P120" s="62"/>
    </row>
    <row r="121" spans="1:16" x14ac:dyDescent="0.25">
      <c r="A121" t="s">
        <v>567</v>
      </c>
      <c r="B121" s="51" t="s">
        <v>568</v>
      </c>
      <c r="C121" s="51"/>
      <c r="D121" s="51"/>
      <c r="E121" s="51"/>
      <c r="F121" s="51"/>
      <c r="G121" s="239"/>
      <c r="H121" s="51"/>
      <c r="I121" s="51"/>
      <c r="J121" s="51"/>
      <c r="K121" s="51"/>
      <c r="L121" s="51"/>
      <c r="M121" s="51" t="s">
        <v>196</v>
      </c>
      <c r="N121" s="51"/>
      <c r="O121" s="51"/>
      <c r="P121" s="51"/>
    </row>
    <row r="122" spans="1:16" x14ac:dyDescent="0.25">
      <c r="A122" t="s">
        <v>569</v>
      </c>
      <c r="B122" s="51" t="s">
        <v>570</v>
      </c>
      <c r="C122" s="51"/>
      <c r="D122" s="51"/>
      <c r="E122" s="51" t="s">
        <v>571</v>
      </c>
      <c r="F122" s="51"/>
      <c r="G122" s="51"/>
      <c r="H122" s="51"/>
      <c r="I122" s="51"/>
      <c r="J122" s="51"/>
      <c r="K122" s="51" t="s">
        <v>196</v>
      </c>
      <c r="L122" s="51"/>
      <c r="M122" s="51"/>
      <c r="N122" s="51"/>
      <c r="O122" s="51"/>
      <c r="P122" s="51"/>
    </row>
    <row r="123" spans="1:16" x14ac:dyDescent="0.25">
      <c r="A123" t="s">
        <v>572</v>
      </c>
      <c r="B123" s="51" t="s">
        <v>573</v>
      </c>
      <c r="C123" s="51"/>
      <c r="D123" s="51"/>
      <c r="E123" s="51" t="s">
        <v>539</v>
      </c>
      <c r="F123" s="51"/>
      <c r="G123" s="51"/>
      <c r="H123" s="51"/>
      <c r="I123" s="51"/>
      <c r="J123" s="51"/>
      <c r="K123" s="239" t="s">
        <v>574</v>
      </c>
      <c r="L123" s="51"/>
      <c r="M123" s="51"/>
      <c r="N123" s="51" t="s">
        <v>196</v>
      </c>
      <c r="O123" s="51"/>
      <c r="P123" s="51"/>
    </row>
    <row r="124" spans="1:16" x14ac:dyDescent="0.25">
      <c r="A124" t="s">
        <v>575</v>
      </c>
      <c r="B124" s="51" t="s">
        <v>576</v>
      </c>
      <c r="C124" s="51"/>
      <c r="D124" s="51"/>
      <c r="E124" s="51" t="s">
        <v>577</v>
      </c>
      <c r="F124" s="51"/>
      <c r="G124" s="51"/>
      <c r="H124" s="51"/>
      <c r="I124" s="51"/>
      <c r="J124" s="51"/>
      <c r="K124" s="51"/>
      <c r="L124" s="51"/>
      <c r="M124" s="51"/>
      <c r="N124" s="51"/>
      <c r="O124" s="51"/>
      <c r="P124" s="51" t="s">
        <v>196</v>
      </c>
    </row>
    <row r="125" spans="1:16" x14ac:dyDescent="0.25">
      <c r="A125" t="s">
        <v>578</v>
      </c>
      <c r="B125" s="51" t="s">
        <v>579</v>
      </c>
      <c r="C125" s="51"/>
      <c r="D125" s="51"/>
      <c r="E125" s="51" t="s">
        <v>539</v>
      </c>
      <c r="F125" s="51"/>
      <c r="G125" s="51"/>
      <c r="H125" s="51"/>
      <c r="I125" s="51"/>
      <c r="J125" s="51"/>
      <c r="K125" s="51" t="s">
        <v>196</v>
      </c>
      <c r="L125" s="51"/>
      <c r="M125" s="51"/>
      <c r="N125" s="51" t="s">
        <v>196</v>
      </c>
      <c r="O125" s="51"/>
      <c r="P125" s="51"/>
    </row>
    <row r="126" spans="1:16" x14ac:dyDescent="0.25">
      <c r="A126" t="s">
        <v>580</v>
      </c>
      <c r="B126" s="51" t="s">
        <v>581</v>
      </c>
      <c r="C126" s="51"/>
      <c r="D126" s="51"/>
      <c r="E126" s="51" t="s">
        <v>539</v>
      </c>
      <c r="F126" s="51"/>
      <c r="G126" s="51"/>
      <c r="H126" s="51"/>
      <c r="I126" s="51"/>
      <c r="J126" s="51"/>
      <c r="K126" s="51"/>
      <c r="L126" s="51"/>
      <c r="M126" s="51"/>
      <c r="N126" s="51"/>
      <c r="O126" s="51"/>
      <c r="P126" s="51"/>
    </row>
    <row r="127" spans="1:16" x14ac:dyDescent="0.25">
      <c r="A127" t="s">
        <v>582</v>
      </c>
      <c r="B127" s="51" t="s">
        <v>583</v>
      </c>
      <c r="C127" s="51"/>
      <c r="D127" s="51"/>
      <c r="E127" s="51" t="s">
        <v>539</v>
      </c>
      <c r="F127" s="51"/>
      <c r="G127" s="51"/>
      <c r="H127" s="51"/>
      <c r="I127" s="51"/>
      <c r="J127" s="51"/>
      <c r="K127" s="51" t="s">
        <v>196</v>
      </c>
      <c r="L127" s="51"/>
      <c r="M127" s="51"/>
      <c r="N127" s="51" t="s">
        <v>196</v>
      </c>
      <c r="O127" s="51"/>
      <c r="P127" s="51"/>
    </row>
    <row r="128" spans="1:16" x14ac:dyDescent="0.25">
      <c r="A128" t="s">
        <v>584</v>
      </c>
      <c r="B128" s="51" t="s">
        <v>585</v>
      </c>
      <c r="C128" s="51"/>
      <c r="D128" s="51"/>
      <c r="E128" s="51" t="s">
        <v>539</v>
      </c>
      <c r="F128" s="51"/>
      <c r="G128" s="51"/>
      <c r="H128" s="51"/>
      <c r="I128" s="51"/>
      <c r="J128" s="51"/>
      <c r="K128" s="51"/>
      <c r="L128" s="51"/>
      <c r="M128" s="51"/>
      <c r="N128" s="51" t="s">
        <v>196</v>
      </c>
      <c r="O128" s="51"/>
      <c r="P128" s="51"/>
    </row>
    <row r="129" spans="1:18" x14ac:dyDescent="0.25">
      <c r="A129" t="s">
        <v>586</v>
      </c>
      <c r="B129" s="51" t="s">
        <v>587</v>
      </c>
      <c r="C129" s="51"/>
      <c r="D129" s="51"/>
      <c r="E129" s="51" t="s">
        <v>539</v>
      </c>
      <c r="F129" s="51"/>
      <c r="G129" s="51"/>
      <c r="H129" s="51"/>
      <c r="I129" s="51"/>
      <c r="J129" s="51"/>
      <c r="K129" s="51"/>
      <c r="L129" s="51"/>
      <c r="M129" s="51"/>
      <c r="N129" s="51"/>
      <c r="O129" s="51"/>
      <c r="P129" s="51"/>
      <c r="Q129" t="s">
        <v>588</v>
      </c>
    </row>
    <row r="130" spans="1:18" x14ac:dyDescent="0.25">
      <c r="A130" t="s">
        <v>589</v>
      </c>
      <c r="B130" s="51" t="s">
        <v>590</v>
      </c>
      <c r="C130" s="51"/>
      <c r="D130" s="51"/>
      <c r="E130" s="51" t="s">
        <v>539</v>
      </c>
      <c r="F130" s="51"/>
      <c r="G130" s="51"/>
      <c r="H130" s="51"/>
      <c r="I130" s="51"/>
      <c r="J130" s="51"/>
      <c r="K130" s="51" t="s">
        <v>196</v>
      </c>
      <c r="L130" s="51"/>
      <c r="M130" s="51"/>
      <c r="N130" s="51"/>
      <c r="O130" s="51"/>
      <c r="P130" s="51"/>
    </row>
    <row r="131" spans="1:18" x14ac:dyDescent="0.25">
      <c r="A131" t="s">
        <v>591</v>
      </c>
      <c r="B131" s="51" t="s">
        <v>592</v>
      </c>
      <c r="C131" s="51"/>
      <c r="D131" s="51"/>
      <c r="E131" s="51" t="s">
        <v>539</v>
      </c>
      <c r="F131" s="51"/>
      <c r="G131" s="51"/>
      <c r="H131" s="51"/>
      <c r="I131" s="51"/>
      <c r="J131" s="51"/>
      <c r="K131" s="51" t="s">
        <v>196</v>
      </c>
      <c r="L131" s="51"/>
      <c r="M131" s="51"/>
      <c r="N131" s="51"/>
      <c r="O131" s="51"/>
      <c r="P131" s="51"/>
    </row>
    <row r="132" spans="1:18" x14ac:dyDescent="0.25">
      <c r="A132" t="s">
        <v>593</v>
      </c>
      <c r="B132" s="51" t="s">
        <v>594</v>
      </c>
      <c r="C132" s="51"/>
      <c r="D132" s="51"/>
      <c r="E132" s="51" t="s">
        <v>539</v>
      </c>
      <c r="F132" s="51"/>
      <c r="G132" s="51"/>
      <c r="H132" s="51"/>
      <c r="I132" s="51"/>
      <c r="J132" s="51"/>
      <c r="K132" s="51"/>
      <c r="L132" s="51"/>
      <c r="M132" s="51" t="s">
        <v>196</v>
      </c>
      <c r="N132" s="51"/>
      <c r="O132" s="51"/>
      <c r="P132" s="51"/>
    </row>
    <row r="133" spans="1:18" x14ac:dyDescent="0.25">
      <c r="A133" t="s">
        <v>595</v>
      </c>
      <c r="B133" s="51" t="s">
        <v>596</v>
      </c>
      <c r="C133" s="51"/>
      <c r="D133" s="51"/>
      <c r="E133" s="51" t="s">
        <v>539</v>
      </c>
      <c r="F133" s="51"/>
      <c r="G133" s="51"/>
      <c r="H133" s="51"/>
      <c r="I133" s="51"/>
      <c r="J133" s="51"/>
      <c r="K133" s="51"/>
      <c r="L133" s="51"/>
      <c r="M133" s="51" t="s">
        <v>196</v>
      </c>
      <c r="N133" s="51" t="s">
        <v>196</v>
      </c>
      <c r="O133" s="51"/>
      <c r="P133" s="51"/>
    </row>
    <row r="134" spans="1:18" x14ac:dyDescent="0.25">
      <c r="A134" t="s">
        <v>597</v>
      </c>
      <c r="B134" s="51" t="s">
        <v>598</v>
      </c>
      <c r="C134" s="51"/>
      <c r="D134" s="51"/>
      <c r="E134" s="51" t="s">
        <v>539</v>
      </c>
      <c r="F134" s="51"/>
      <c r="G134" s="51"/>
      <c r="H134" s="51"/>
      <c r="I134" s="51"/>
      <c r="J134" s="51"/>
      <c r="K134" s="51"/>
      <c r="L134" s="51"/>
      <c r="M134" s="51"/>
      <c r="N134" s="51" t="s">
        <v>196</v>
      </c>
      <c r="O134" s="51"/>
      <c r="P134" s="51"/>
    </row>
    <row r="135" spans="1:18" x14ac:dyDescent="0.25">
      <c r="A135" t="s">
        <v>599</v>
      </c>
      <c r="B135" s="51" t="s">
        <v>600</v>
      </c>
      <c r="C135" s="51"/>
      <c r="D135" s="51"/>
      <c r="E135" s="51" t="s">
        <v>539</v>
      </c>
      <c r="F135" s="51"/>
      <c r="G135" s="51"/>
      <c r="H135" s="51"/>
      <c r="I135" s="51"/>
      <c r="J135" s="51"/>
      <c r="K135" s="51"/>
      <c r="L135" s="51"/>
      <c r="M135" s="51"/>
      <c r="N135" s="51" t="s">
        <v>196</v>
      </c>
      <c r="O135" s="51"/>
      <c r="P135" s="51"/>
    </row>
    <row r="136" spans="1:18" x14ac:dyDescent="0.25">
      <c r="A136" t="s">
        <v>601</v>
      </c>
      <c r="B136" s="51" t="s">
        <v>602</v>
      </c>
      <c r="C136" s="51"/>
      <c r="D136" s="51"/>
      <c r="E136" s="51" t="s">
        <v>539</v>
      </c>
      <c r="F136" s="51"/>
      <c r="G136" s="51"/>
      <c r="H136" s="51"/>
      <c r="I136" s="51"/>
      <c r="J136" s="51"/>
      <c r="K136" s="51"/>
      <c r="L136" s="51"/>
      <c r="M136" s="51"/>
      <c r="N136" s="51" t="s">
        <v>196</v>
      </c>
      <c r="O136" s="51"/>
      <c r="P136" s="51"/>
    </row>
    <row r="137" spans="1:18" x14ac:dyDescent="0.25">
      <c r="A137" t="s">
        <v>603</v>
      </c>
      <c r="B137" s="51" t="s">
        <v>604</v>
      </c>
      <c r="C137" s="51"/>
      <c r="D137" s="51"/>
      <c r="E137" s="51" t="s">
        <v>539</v>
      </c>
      <c r="F137" s="51"/>
      <c r="G137" s="51"/>
      <c r="H137" s="51"/>
      <c r="I137" s="51"/>
      <c r="J137" s="51"/>
      <c r="K137" s="51"/>
      <c r="L137" s="51"/>
      <c r="M137" s="51"/>
      <c r="N137" s="51"/>
      <c r="O137" s="51"/>
      <c r="P137" s="51"/>
    </row>
    <row r="138" spans="1:18" x14ac:dyDescent="0.25">
      <c r="A138" t="s">
        <v>605</v>
      </c>
      <c r="B138" s="51" t="s">
        <v>606</v>
      </c>
      <c r="C138" s="51"/>
      <c r="D138" s="51"/>
      <c r="E138" s="51" t="s">
        <v>539</v>
      </c>
      <c r="F138" s="51"/>
      <c r="G138" s="51"/>
      <c r="H138" s="51"/>
      <c r="I138" s="51"/>
      <c r="J138" s="51"/>
      <c r="K138" s="51"/>
      <c r="L138" s="51"/>
      <c r="M138" s="51"/>
      <c r="N138" s="51"/>
      <c r="O138" s="51"/>
      <c r="P138" s="51" t="s">
        <v>196</v>
      </c>
    </row>
    <row r="139" spans="1:18" x14ac:dyDescent="0.25">
      <c r="A139" t="s">
        <v>607</v>
      </c>
      <c r="B139" s="51" t="s">
        <v>608</v>
      </c>
      <c r="C139" s="51"/>
      <c r="D139" s="51"/>
      <c r="E139" s="51" t="s">
        <v>539</v>
      </c>
      <c r="F139" s="51"/>
      <c r="G139" s="51"/>
      <c r="H139" s="51"/>
      <c r="I139" s="51"/>
      <c r="J139" s="51"/>
      <c r="K139" s="51"/>
      <c r="L139" s="51" t="s">
        <v>196</v>
      </c>
      <c r="M139" s="51"/>
      <c r="N139" s="51"/>
      <c r="O139" s="51"/>
      <c r="P139" s="51" t="s">
        <v>196</v>
      </c>
    </row>
    <row r="140" spans="1:18" x14ac:dyDescent="0.25">
      <c r="A140" t="s">
        <v>609</v>
      </c>
      <c r="B140" s="51" t="s">
        <v>610</v>
      </c>
      <c r="C140" s="51"/>
      <c r="D140" s="51"/>
      <c r="E140" s="51" t="s">
        <v>539</v>
      </c>
      <c r="F140" s="51"/>
      <c r="G140" s="51"/>
      <c r="H140" s="51"/>
      <c r="I140" s="51"/>
      <c r="J140" s="51"/>
      <c r="K140" s="51"/>
      <c r="L140" s="51"/>
      <c r="M140" s="51"/>
      <c r="N140" s="51"/>
      <c r="O140" s="51"/>
      <c r="P140" s="51"/>
    </row>
    <row r="141" spans="1:18" x14ac:dyDescent="0.25">
      <c r="A141" t="s">
        <v>611</v>
      </c>
      <c r="B141" s="51" t="s">
        <v>612</v>
      </c>
      <c r="C141" s="51"/>
      <c r="D141" s="51"/>
      <c r="E141" s="51" t="s">
        <v>539</v>
      </c>
      <c r="F141" s="51"/>
      <c r="G141" s="51"/>
      <c r="H141" s="51"/>
      <c r="I141" s="51"/>
      <c r="J141" s="51"/>
      <c r="K141" s="51"/>
      <c r="L141" s="51"/>
      <c r="M141" s="51"/>
      <c r="N141" s="51"/>
      <c r="O141" s="51"/>
      <c r="P141" s="51"/>
    </row>
    <row r="142" spans="1:18" x14ac:dyDescent="0.25">
      <c r="A142" t="s">
        <v>613</v>
      </c>
      <c r="B142" s="51" t="s">
        <v>614</v>
      </c>
      <c r="C142" s="51"/>
      <c r="D142" s="51"/>
      <c r="E142" s="51" t="s">
        <v>539</v>
      </c>
      <c r="F142" s="51"/>
      <c r="G142" s="51"/>
      <c r="H142" s="51"/>
      <c r="I142" s="51"/>
      <c r="J142" s="51"/>
      <c r="K142" s="51"/>
      <c r="L142" s="51"/>
      <c r="M142" s="51"/>
      <c r="N142" s="51"/>
      <c r="O142" s="51"/>
      <c r="P142" s="51"/>
    </row>
    <row r="143" spans="1:18" x14ac:dyDescent="0.25">
      <c r="A143" t="s">
        <v>615</v>
      </c>
      <c r="B143" s="51" t="s">
        <v>616</v>
      </c>
      <c r="C143" s="51"/>
      <c r="D143" s="51"/>
      <c r="E143" s="51" t="s">
        <v>539</v>
      </c>
      <c r="F143" s="51"/>
      <c r="G143" s="51"/>
      <c r="H143" s="51"/>
      <c r="I143" s="51"/>
      <c r="J143" s="51"/>
      <c r="K143" s="51"/>
      <c r="L143" s="51"/>
      <c r="M143" s="51"/>
      <c r="N143" s="51"/>
      <c r="O143" s="51"/>
      <c r="P143" s="51"/>
    </row>
    <row r="144" spans="1:18" x14ac:dyDescent="0.25">
      <c r="A144" t="s">
        <v>617</v>
      </c>
      <c r="B144" s="51" t="s">
        <v>618</v>
      </c>
      <c r="C144" s="51"/>
      <c r="D144" s="51"/>
      <c r="E144" s="51" t="s">
        <v>539</v>
      </c>
      <c r="F144" s="51"/>
      <c r="G144" s="51"/>
      <c r="H144" s="51"/>
      <c r="I144" s="51"/>
      <c r="J144" s="51"/>
      <c r="K144" s="51"/>
      <c r="L144" s="51"/>
      <c r="M144" s="51"/>
      <c r="N144" s="51"/>
      <c r="O144" s="51"/>
      <c r="P144" s="51"/>
      <c r="R144">
        <v>8</v>
      </c>
    </row>
    <row r="145" spans="1:18" x14ac:dyDescent="0.25">
      <c r="A145" t="s">
        <v>619</v>
      </c>
      <c r="B145" s="51" t="s">
        <v>620</v>
      </c>
      <c r="C145" s="51"/>
      <c r="D145" s="51"/>
      <c r="E145" s="51" t="s">
        <v>539</v>
      </c>
      <c r="F145" s="51"/>
      <c r="G145" s="51"/>
      <c r="H145" s="51"/>
      <c r="I145" s="51"/>
      <c r="J145" s="51"/>
      <c r="K145" s="51"/>
      <c r="L145" s="51"/>
      <c r="M145" s="51"/>
      <c r="N145" s="51"/>
      <c r="O145" s="51"/>
      <c r="P145" s="51"/>
    </row>
    <row r="146" spans="1:18" x14ac:dyDescent="0.25">
      <c r="A146" t="s">
        <v>621</v>
      </c>
      <c r="B146" s="51" t="s">
        <v>622</v>
      </c>
      <c r="C146" s="51"/>
      <c r="D146" s="51"/>
      <c r="E146" s="51" t="s">
        <v>539</v>
      </c>
      <c r="F146" s="51"/>
      <c r="G146" s="51"/>
      <c r="H146" s="51"/>
      <c r="I146" s="51"/>
      <c r="J146" s="51"/>
      <c r="K146" s="51"/>
      <c r="L146" s="51"/>
      <c r="M146" s="51"/>
      <c r="N146" s="51"/>
      <c r="O146" s="51"/>
      <c r="P146" s="51"/>
    </row>
    <row r="147" spans="1:18" x14ac:dyDescent="0.25">
      <c r="A147" t="s">
        <v>623</v>
      </c>
      <c r="B147" s="240" t="s">
        <v>624</v>
      </c>
      <c r="C147" s="62"/>
      <c r="D147" s="62"/>
      <c r="E147" s="208" t="s">
        <v>539</v>
      </c>
      <c r="F147" s="62"/>
      <c r="G147" s="62"/>
      <c r="H147" s="62"/>
      <c r="I147" s="62"/>
      <c r="J147" s="62"/>
      <c r="K147" s="62"/>
      <c r="L147" s="62"/>
      <c r="M147" s="62"/>
      <c r="N147" s="62"/>
      <c r="O147" s="208"/>
      <c r="P147" s="208"/>
    </row>
    <row r="148" spans="1:18" x14ac:dyDescent="0.25">
      <c r="B148" s="240"/>
      <c r="C148" s="62"/>
      <c r="D148" s="62"/>
      <c r="E148" s="208"/>
      <c r="F148" s="62"/>
      <c r="G148" s="62"/>
      <c r="H148" s="62"/>
      <c r="I148" s="62"/>
      <c r="J148" s="62"/>
      <c r="K148" s="62"/>
      <c r="L148" s="62"/>
      <c r="M148" s="62"/>
      <c r="N148" s="62"/>
      <c r="O148" s="208"/>
      <c r="P148" s="208"/>
    </row>
    <row r="149" spans="1:18" x14ac:dyDescent="0.25">
      <c r="B149" s="240"/>
      <c r="C149" s="62"/>
      <c r="D149" s="62"/>
      <c r="E149" s="208"/>
      <c r="F149" s="62"/>
      <c r="G149" s="62"/>
      <c r="H149" s="62"/>
      <c r="I149" s="62"/>
      <c r="J149" s="62"/>
      <c r="K149" s="62"/>
      <c r="L149" s="62"/>
      <c r="M149" s="62"/>
      <c r="N149" s="62"/>
      <c r="O149" s="208"/>
      <c r="P149" s="208"/>
    </row>
    <row r="150" spans="1:18" x14ac:dyDescent="0.25">
      <c r="A150" t="s">
        <v>625</v>
      </c>
      <c r="B150" s="240" t="s">
        <v>626</v>
      </c>
      <c r="C150" s="62"/>
      <c r="D150" s="62"/>
      <c r="E150" s="208" t="s">
        <v>627</v>
      </c>
      <c r="F150" s="62"/>
      <c r="G150" s="62"/>
      <c r="H150" s="62"/>
      <c r="I150" s="62"/>
      <c r="J150" s="62"/>
      <c r="K150" s="62"/>
      <c r="L150" s="62" t="s">
        <v>196</v>
      </c>
      <c r="M150" s="62"/>
      <c r="N150" s="62"/>
      <c r="O150" s="208"/>
      <c r="P150" s="208" t="s">
        <v>196</v>
      </c>
    </row>
    <row r="151" spans="1:18" x14ac:dyDescent="0.25">
      <c r="B151" s="240"/>
      <c r="C151" s="62"/>
      <c r="D151" s="62"/>
      <c r="E151" s="208"/>
      <c r="F151" s="62"/>
      <c r="G151" s="62"/>
      <c r="H151" s="62"/>
      <c r="I151" s="62"/>
      <c r="J151" s="62"/>
      <c r="K151" s="62"/>
      <c r="L151" s="62"/>
      <c r="M151" s="62"/>
      <c r="N151" s="62"/>
      <c r="O151" s="208"/>
      <c r="P151" s="208"/>
    </row>
    <row r="152" spans="1:18" x14ac:dyDescent="0.25">
      <c r="A152" t="s">
        <v>628</v>
      </c>
      <c r="B152" s="208" t="s">
        <v>629</v>
      </c>
      <c r="C152" s="62"/>
      <c r="D152" s="62"/>
      <c r="E152" s="208" t="s">
        <v>577</v>
      </c>
      <c r="F152" s="62"/>
      <c r="G152" s="62"/>
      <c r="H152" s="62"/>
      <c r="I152" s="62"/>
      <c r="J152" s="62"/>
      <c r="K152" s="62"/>
      <c r="L152" s="62"/>
      <c r="M152" s="62"/>
      <c r="N152" s="62"/>
      <c r="O152" s="208" t="s">
        <v>196</v>
      </c>
      <c r="P152" s="208" t="s">
        <v>196</v>
      </c>
    </row>
    <row r="153" spans="1:18" x14ac:dyDescent="0.25">
      <c r="A153" t="s">
        <v>630</v>
      </c>
      <c r="B153" s="208" t="s">
        <v>631</v>
      </c>
      <c r="C153" s="62"/>
      <c r="D153" s="62"/>
      <c r="E153" s="208" t="s">
        <v>577</v>
      </c>
      <c r="F153" s="62"/>
      <c r="G153" s="62"/>
      <c r="H153" s="62"/>
      <c r="I153" s="62"/>
      <c r="J153" s="62"/>
      <c r="K153" s="62"/>
      <c r="L153" s="62"/>
      <c r="M153" s="62"/>
      <c r="N153" s="62"/>
      <c r="O153" s="208" t="s">
        <v>196</v>
      </c>
      <c r="P153" s="208" t="s">
        <v>196</v>
      </c>
    </row>
    <row r="154" spans="1:18" x14ac:dyDescent="0.25">
      <c r="A154" t="s">
        <v>632</v>
      </c>
      <c r="B154" s="51" t="s">
        <v>633</v>
      </c>
      <c r="C154" s="51"/>
      <c r="D154" s="51"/>
      <c r="E154" s="51" t="s">
        <v>634</v>
      </c>
      <c r="F154" s="51"/>
      <c r="G154" s="51"/>
      <c r="H154" s="51"/>
      <c r="I154" s="51"/>
      <c r="J154" s="51"/>
      <c r="K154" s="51"/>
      <c r="L154" s="51"/>
      <c r="M154" s="51"/>
      <c r="N154" s="51"/>
      <c r="O154" s="51"/>
      <c r="P154" s="51"/>
    </row>
    <row r="155" spans="1:18" x14ac:dyDescent="0.25">
      <c r="A155" t="s">
        <v>635</v>
      </c>
      <c r="B155" s="51" t="s">
        <v>636</v>
      </c>
      <c r="C155" s="51"/>
      <c r="D155" s="51"/>
      <c r="E155" s="51" t="s">
        <v>634</v>
      </c>
      <c r="F155" s="51"/>
      <c r="G155" s="51"/>
      <c r="H155" s="51"/>
      <c r="I155" s="51"/>
      <c r="J155" s="51"/>
      <c r="K155" s="51" t="s">
        <v>196</v>
      </c>
      <c r="L155" s="51"/>
      <c r="M155" s="51"/>
      <c r="N155" s="51"/>
      <c r="O155" s="51"/>
      <c r="P155" s="51"/>
    </row>
    <row r="156" spans="1:18" x14ac:dyDescent="0.25">
      <c r="A156" t="s">
        <v>637</v>
      </c>
      <c r="B156" s="51" t="s">
        <v>638</v>
      </c>
      <c r="C156" s="51"/>
      <c r="D156" s="51"/>
      <c r="E156" s="51" t="s">
        <v>634</v>
      </c>
      <c r="F156" s="51"/>
      <c r="G156" s="51"/>
      <c r="H156" s="51"/>
      <c r="I156" s="51"/>
      <c r="J156" s="51"/>
      <c r="K156" s="51"/>
      <c r="L156" s="51"/>
      <c r="M156" s="51"/>
      <c r="N156" s="51"/>
      <c r="O156" s="51"/>
      <c r="P156" s="51"/>
    </row>
    <row r="157" spans="1:18" x14ac:dyDescent="0.25">
      <c r="A157" t="s">
        <v>639</v>
      </c>
      <c r="B157" s="51" t="s">
        <v>640</v>
      </c>
      <c r="C157" s="51"/>
      <c r="D157" s="51"/>
      <c r="E157" s="51" t="s">
        <v>634</v>
      </c>
      <c r="F157" s="51"/>
      <c r="G157" s="51"/>
      <c r="H157" s="51"/>
      <c r="I157" s="51"/>
      <c r="J157" s="51"/>
      <c r="K157" s="51"/>
      <c r="L157" s="51"/>
      <c r="M157" s="51"/>
      <c r="N157" s="51"/>
      <c r="O157" s="51"/>
      <c r="P157" s="51"/>
    </row>
    <row r="158" spans="1:18" x14ac:dyDescent="0.25">
      <c r="A158" t="s">
        <v>641</v>
      </c>
      <c r="B158" s="51" t="s">
        <v>642</v>
      </c>
      <c r="C158" s="51"/>
      <c r="D158" s="51"/>
      <c r="E158" s="51" t="s">
        <v>634</v>
      </c>
      <c r="F158" s="51"/>
      <c r="G158" s="51"/>
      <c r="H158" s="51"/>
      <c r="I158" s="51"/>
      <c r="J158" s="51"/>
      <c r="K158" s="51"/>
      <c r="L158" s="51"/>
      <c r="M158" s="51"/>
      <c r="N158" s="51"/>
      <c r="O158" s="51"/>
      <c r="P158" s="51" t="s">
        <v>196</v>
      </c>
    </row>
    <row r="159" spans="1:18" x14ac:dyDescent="0.25">
      <c r="A159" t="s">
        <v>643</v>
      </c>
      <c r="B159" s="51" t="s">
        <v>644</v>
      </c>
      <c r="C159" s="51"/>
      <c r="D159" s="51"/>
      <c r="E159" s="51" t="s">
        <v>634</v>
      </c>
      <c r="F159" s="51"/>
      <c r="G159" s="51"/>
      <c r="H159" s="51"/>
      <c r="I159" s="51"/>
      <c r="J159" s="51" t="s">
        <v>196</v>
      </c>
      <c r="K159" s="51" t="s">
        <v>196</v>
      </c>
      <c r="L159" s="51" t="s">
        <v>196</v>
      </c>
      <c r="M159" s="51" t="s">
        <v>196</v>
      </c>
      <c r="N159" s="51" t="s">
        <v>196</v>
      </c>
      <c r="O159" s="51"/>
      <c r="P159" s="51" t="s">
        <v>196</v>
      </c>
      <c r="R159">
        <v>16</v>
      </c>
    </row>
    <row r="160" spans="1:18" s="13" customFormat="1" ht="105" x14ac:dyDescent="0.25">
      <c r="A160" s="13" t="s">
        <v>645</v>
      </c>
      <c r="B160" s="246" t="s">
        <v>646</v>
      </c>
      <c r="C160" s="62"/>
      <c r="D160" s="62"/>
      <c r="E160" s="62" t="s">
        <v>634</v>
      </c>
      <c r="F160" s="62"/>
      <c r="G160" s="62"/>
      <c r="H160" s="62"/>
      <c r="I160" s="62"/>
      <c r="J160" s="62" t="s">
        <v>196</v>
      </c>
      <c r="K160" s="62"/>
      <c r="L160" s="62" t="s">
        <v>196</v>
      </c>
      <c r="M160" s="62"/>
      <c r="N160" s="62"/>
      <c r="O160" s="62"/>
      <c r="P160" s="62" t="s">
        <v>196</v>
      </c>
      <c r="R160" s="13">
        <v>17</v>
      </c>
    </row>
    <row r="161" spans="1:18" x14ac:dyDescent="0.25">
      <c r="A161" t="s">
        <v>647</v>
      </c>
      <c r="B161" s="51" t="s">
        <v>648</v>
      </c>
      <c r="C161" s="51"/>
      <c r="D161" s="51"/>
      <c r="E161" s="51" t="s">
        <v>634</v>
      </c>
      <c r="F161" s="51"/>
      <c r="G161" s="51"/>
      <c r="H161" s="51"/>
      <c r="I161" s="51"/>
      <c r="J161" s="51" t="s">
        <v>196</v>
      </c>
      <c r="K161" s="51"/>
      <c r="L161" s="51" t="s">
        <v>196</v>
      </c>
      <c r="M161" s="51"/>
      <c r="N161" s="51" t="s">
        <v>196</v>
      </c>
      <c r="O161" s="51"/>
      <c r="P161" s="51"/>
      <c r="R161">
        <v>6</v>
      </c>
    </row>
    <row r="162" spans="1:18" x14ac:dyDescent="0.25">
      <c r="A162" t="s">
        <v>649</v>
      </c>
      <c r="B162" s="51" t="s">
        <v>650</v>
      </c>
      <c r="C162" s="51"/>
      <c r="D162" s="51"/>
      <c r="E162" s="51" t="s">
        <v>634</v>
      </c>
      <c r="F162" s="51"/>
      <c r="G162" s="239"/>
      <c r="H162" s="51"/>
      <c r="I162" s="51"/>
      <c r="J162" s="51" t="s">
        <v>196</v>
      </c>
      <c r="K162" s="51" t="s">
        <v>196</v>
      </c>
      <c r="L162" s="51" t="s">
        <v>196</v>
      </c>
      <c r="M162" s="51" t="s">
        <v>196</v>
      </c>
      <c r="N162" s="51" t="s">
        <v>196</v>
      </c>
      <c r="O162" s="51" t="s">
        <v>196</v>
      </c>
      <c r="P162" s="51"/>
      <c r="R162">
        <v>7</v>
      </c>
    </row>
    <row r="163" spans="1:18" x14ac:dyDescent="0.25">
      <c r="A163" t="s">
        <v>651</v>
      </c>
      <c r="B163" s="241" t="s">
        <v>652</v>
      </c>
      <c r="C163" s="62"/>
      <c r="D163" s="62"/>
      <c r="E163" s="241" t="s">
        <v>653</v>
      </c>
      <c r="F163" s="62"/>
      <c r="G163" s="62"/>
      <c r="H163" s="62"/>
      <c r="I163" s="62"/>
      <c r="J163" s="62"/>
      <c r="K163" s="62"/>
      <c r="L163" s="62"/>
      <c r="M163" s="62"/>
      <c r="N163" s="62"/>
      <c r="O163" s="241" t="s">
        <v>196</v>
      </c>
      <c r="P163" s="241"/>
    </row>
    <row r="164" spans="1:18" x14ac:dyDescent="0.25">
      <c r="A164" t="s">
        <v>654</v>
      </c>
      <c r="B164" s="242" t="s">
        <v>655</v>
      </c>
      <c r="C164" s="62"/>
      <c r="D164" s="62"/>
      <c r="E164" s="62"/>
      <c r="F164" s="62"/>
      <c r="G164" s="239"/>
      <c r="H164" s="62"/>
      <c r="I164" s="62"/>
      <c r="J164" s="62" t="s">
        <v>196</v>
      </c>
      <c r="K164" s="62" t="s">
        <v>196</v>
      </c>
      <c r="L164" s="62" t="s">
        <v>196</v>
      </c>
      <c r="M164" s="62"/>
      <c r="N164" s="62"/>
      <c r="O164" s="62"/>
      <c r="P164" s="62"/>
    </row>
    <row r="165" spans="1:18" x14ac:dyDescent="0.25">
      <c r="A165" t="s">
        <v>656</v>
      </c>
      <c r="B165" s="242" t="s">
        <v>657</v>
      </c>
      <c r="C165" s="62"/>
      <c r="D165" s="62"/>
      <c r="E165" s="62"/>
      <c r="F165" s="62"/>
      <c r="G165" s="62"/>
      <c r="H165" s="62"/>
      <c r="I165" s="62"/>
      <c r="J165" s="62" t="s">
        <v>196</v>
      </c>
      <c r="K165" s="62" t="s">
        <v>196</v>
      </c>
      <c r="L165" s="62" t="s">
        <v>196</v>
      </c>
      <c r="M165" s="62"/>
      <c r="N165" s="62"/>
      <c r="O165" s="62"/>
      <c r="P165" s="62"/>
    </row>
    <row r="166" spans="1:18" x14ac:dyDescent="0.25">
      <c r="A166" t="s">
        <v>658</v>
      </c>
      <c r="B166" s="242" t="s">
        <v>659</v>
      </c>
      <c r="C166" s="62"/>
      <c r="D166" s="62"/>
      <c r="E166" s="62"/>
      <c r="F166" s="62"/>
      <c r="G166" s="62"/>
      <c r="H166" s="62"/>
      <c r="I166" s="62"/>
      <c r="J166" s="62" t="s">
        <v>196</v>
      </c>
      <c r="K166" s="62" t="s">
        <v>196</v>
      </c>
      <c r="L166" s="62" t="s">
        <v>196</v>
      </c>
      <c r="M166" s="62"/>
      <c r="N166" s="62"/>
      <c r="O166" s="62"/>
      <c r="P166" s="62"/>
    </row>
    <row r="167" spans="1:18" x14ac:dyDescent="0.25">
      <c r="A167" t="s">
        <v>660</v>
      </c>
      <c r="B167" s="242" t="s">
        <v>661</v>
      </c>
      <c r="C167" s="62"/>
      <c r="D167" s="62"/>
      <c r="E167" s="62"/>
      <c r="F167" s="62"/>
      <c r="G167" s="239"/>
      <c r="H167" s="62"/>
      <c r="I167" s="62"/>
      <c r="J167" s="62" t="s">
        <v>196</v>
      </c>
      <c r="K167" s="62" t="s">
        <v>196</v>
      </c>
      <c r="L167" s="62" t="s">
        <v>196</v>
      </c>
      <c r="M167" s="62" t="s">
        <v>196</v>
      </c>
      <c r="N167" s="62" t="s">
        <v>196</v>
      </c>
      <c r="O167" s="62"/>
      <c r="P167" s="62" t="s">
        <v>196</v>
      </c>
    </row>
    <row r="168" spans="1:18" x14ac:dyDescent="0.25">
      <c r="A168" t="s">
        <v>662</v>
      </c>
      <c r="B168" s="242" t="s">
        <v>663</v>
      </c>
      <c r="C168" s="62"/>
      <c r="D168" s="62"/>
      <c r="E168" s="62"/>
      <c r="F168" s="62"/>
      <c r="G168" s="62"/>
      <c r="H168" s="62"/>
      <c r="I168" s="62"/>
      <c r="J168" s="62"/>
      <c r="K168" s="62"/>
      <c r="L168" s="62"/>
      <c r="M168" s="62"/>
      <c r="N168" s="62"/>
      <c r="O168" s="62"/>
      <c r="P168" s="62"/>
    </row>
    <row r="169" spans="1:18" x14ac:dyDescent="0.25">
      <c r="A169" t="s">
        <v>664</v>
      </c>
      <c r="B169" s="242" t="s">
        <v>665</v>
      </c>
      <c r="C169" s="62"/>
      <c r="D169" s="62"/>
      <c r="E169" s="62"/>
      <c r="F169" s="62"/>
      <c r="G169" s="62"/>
      <c r="H169" s="62"/>
      <c r="I169" s="62"/>
      <c r="J169" s="62" t="s">
        <v>196</v>
      </c>
      <c r="K169" s="62" t="s">
        <v>196</v>
      </c>
      <c r="L169" s="62" t="s">
        <v>196</v>
      </c>
      <c r="M169" s="62"/>
      <c r="N169" s="62"/>
      <c r="O169" s="62"/>
      <c r="P169" s="62"/>
    </row>
    <row r="170" spans="1:18" x14ac:dyDescent="0.25">
      <c r="B170" s="51" t="s">
        <v>189</v>
      </c>
      <c r="C170" s="51"/>
      <c r="D170" s="51"/>
      <c r="E170" s="51"/>
      <c r="F170" s="51"/>
      <c r="G170" s="51"/>
      <c r="H170" s="51"/>
      <c r="I170" s="51"/>
      <c r="J170" s="51"/>
      <c r="K170" s="51"/>
      <c r="L170" s="51"/>
      <c r="M170" s="51"/>
      <c r="N170" s="51"/>
      <c r="O170" s="51"/>
      <c r="P170" s="51"/>
    </row>
    <row r="171" spans="1:18" x14ac:dyDescent="0.25">
      <c r="B171" s="51" t="s">
        <v>189</v>
      </c>
      <c r="C171" s="51"/>
      <c r="D171" s="51"/>
      <c r="E171" s="51"/>
      <c r="F171" s="51"/>
      <c r="G171" s="51"/>
      <c r="H171" s="51"/>
      <c r="I171" s="51"/>
      <c r="J171" s="51"/>
      <c r="K171" s="51"/>
      <c r="L171" s="51"/>
      <c r="M171" s="51"/>
      <c r="N171" s="51"/>
      <c r="O171" s="51"/>
      <c r="P171" s="51"/>
    </row>
    <row r="172" spans="1:18" x14ac:dyDescent="0.25">
      <c r="B172" s="51" t="s">
        <v>189</v>
      </c>
      <c r="C172" s="51"/>
      <c r="D172" s="51"/>
      <c r="E172" s="51"/>
      <c r="F172" s="51"/>
      <c r="G172" s="51"/>
      <c r="H172" s="51"/>
      <c r="I172" s="51"/>
      <c r="J172" s="51"/>
      <c r="K172" s="51"/>
      <c r="L172" s="51"/>
      <c r="M172" s="51"/>
      <c r="N172" s="51"/>
      <c r="O172" s="51"/>
      <c r="P172" s="51"/>
    </row>
    <row r="173" spans="1:18" x14ac:dyDescent="0.25">
      <c r="B173" s="51" t="s">
        <v>189</v>
      </c>
      <c r="C173" s="51"/>
      <c r="D173" s="51"/>
      <c r="E173" s="51"/>
      <c r="F173" s="51"/>
      <c r="G173" s="51"/>
      <c r="H173" s="51"/>
      <c r="I173" s="51"/>
      <c r="J173" s="51"/>
      <c r="K173" s="51"/>
      <c r="L173" s="51"/>
      <c r="M173" s="51"/>
      <c r="N173" s="51"/>
      <c r="O173" s="51"/>
      <c r="P173" s="51"/>
    </row>
    <row r="174" spans="1:18" x14ac:dyDescent="0.25">
      <c r="R174">
        <v>9</v>
      </c>
    </row>
    <row r="175" spans="1:18" x14ac:dyDescent="0.25">
      <c r="Q175" t="s">
        <v>205</v>
      </c>
      <c r="R175">
        <f>SUM(R81:R174)</f>
        <v>182</v>
      </c>
    </row>
    <row r="176" spans="1:18" x14ac:dyDescent="0.25">
      <c r="B176" s="11" t="s">
        <v>666</v>
      </c>
      <c r="Q176" t="str">
        <f>Q75</f>
        <v>total/kg transformé</v>
      </c>
      <c r="R176" t="e">
        <f>R175/$C$25</f>
        <v>#DIV/0!</v>
      </c>
    </row>
    <row r="178" spans="1:17" ht="17.25" customHeight="1" x14ac:dyDescent="0.25"/>
    <row r="180" spans="1:17" ht="45" x14ac:dyDescent="0.25">
      <c r="A180" s="247" t="s">
        <v>667</v>
      </c>
      <c r="B180" s="67" t="s">
        <v>505</v>
      </c>
      <c r="C180" s="63" t="s">
        <v>506</v>
      </c>
      <c r="D180" s="63" t="s">
        <v>668</v>
      </c>
      <c r="E180" s="63" t="s">
        <v>669</v>
      </c>
      <c r="F180" s="66"/>
      <c r="G180" s="66"/>
      <c r="H180" s="66"/>
      <c r="I180" s="73"/>
      <c r="J180" s="76" t="s">
        <v>513</v>
      </c>
      <c r="K180" s="76"/>
      <c r="L180" s="76"/>
      <c r="M180" s="76"/>
      <c r="N180" s="76"/>
      <c r="O180" s="76"/>
      <c r="P180" s="76"/>
      <c r="Q180" s="76"/>
    </row>
    <row r="181" spans="1:17" x14ac:dyDescent="0.25">
      <c r="A181" s="51" t="s">
        <v>522</v>
      </c>
      <c r="B181" s="51" t="s">
        <v>670</v>
      </c>
      <c r="C181" s="51"/>
      <c r="D181" s="51"/>
      <c r="E181" s="51"/>
      <c r="F181" s="51"/>
      <c r="G181" s="51"/>
      <c r="H181" s="51"/>
      <c r="J181">
        <v>7</v>
      </c>
    </row>
    <row r="182" spans="1:17" x14ac:dyDescent="0.25">
      <c r="A182" s="51" t="s">
        <v>524</v>
      </c>
      <c r="B182" s="51" t="s">
        <v>671</v>
      </c>
      <c r="C182" s="51"/>
      <c r="D182" s="51"/>
      <c r="E182" s="51"/>
      <c r="F182" s="51"/>
      <c r="G182" s="51"/>
      <c r="H182" s="51"/>
      <c r="J182">
        <v>8</v>
      </c>
    </row>
    <row r="183" spans="1:17" x14ac:dyDescent="0.25">
      <c r="A183" s="51" t="s">
        <v>526</v>
      </c>
      <c r="B183" s="51" t="s">
        <v>672</v>
      </c>
      <c r="C183" s="51"/>
      <c r="D183" s="51"/>
      <c r="E183" s="51"/>
      <c r="F183" s="51"/>
      <c r="G183" s="51"/>
      <c r="H183" s="51"/>
      <c r="J183">
        <v>9</v>
      </c>
    </row>
    <row r="184" spans="1:17" x14ac:dyDescent="0.25">
      <c r="A184" s="51" t="s">
        <v>528</v>
      </c>
      <c r="B184" s="51" t="s">
        <v>673</v>
      </c>
      <c r="C184" s="51"/>
      <c r="D184" s="51"/>
      <c r="E184" s="51"/>
      <c r="F184" s="51"/>
      <c r="G184" s="51"/>
      <c r="H184" s="51"/>
      <c r="J184">
        <v>10</v>
      </c>
    </row>
    <row r="185" spans="1:17" x14ac:dyDescent="0.25">
      <c r="A185" s="51" t="s">
        <v>530</v>
      </c>
      <c r="B185" s="51" t="s">
        <v>674</v>
      </c>
      <c r="C185" s="51"/>
      <c r="D185" s="51"/>
      <c r="E185" s="51"/>
      <c r="F185" s="51"/>
      <c r="G185" s="51"/>
      <c r="H185" s="51"/>
      <c r="J185">
        <v>11</v>
      </c>
    </row>
    <row r="186" spans="1:17" x14ac:dyDescent="0.25">
      <c r="A186" s="51" t="s">
        <v>532</v>
      </c>
      <c r="B186" s="51" t="s">
        <v>675</v>
      </c>
      <c r="C186" s="51"/>
      <c r="D186" s="51"/>
      <c r="E186" s="51"/>
      <c r="F186" s="51"/>
      <c r="G186" s="51"/>
      <c r="H186" s="51"/>
    </row>
    <row r="187" spans="1:17" x14ac:dyDescent="0.25">
      <c r="A187" s="51" t="s">
        <v>534</v>
      </c>
      <c r="B187" s="51" t="s">
        <v>676</v>
      </c>
      <c r="C187" s="51"/>
      <c r="D187" s="51"/>
      <c r="E187" s="51"/>
      <c r="F187" s="51"/>
      <c r="G187" s="51"/>
      <c r="H187" s="51"/>
    </row>
    <row r="188" spans="1:17" x14ac:dyDescent="0.25">
      <c r="A188" s="51" t="s">
        <v>537</v>
      </c>
      <c r="B188" s="51" t="s">
        <v>677</v>
      </c>
      <c r="C188" s="51"/>
      <c r="D188" s="51"/>
      <c r="E188" s="51"/>
      <c r="F188" s="51"/>
      <c r="G188" s="51"/>
      <c r="H188" s="51"/>
      <c r="J188">
        <v>12</v>
      </c>
    </row>
    <row r="189" spans="1:17" x14ac:dyDescent="0.25">
      <c r="A189" s="51" t="s">
        <v>544</v>
      </c>
      <c r="B189" s="51" t="s">
        <v>678</v>
      </c>
      <c r="C189" s="51"/>
      <c r="D189" s="51"/>
      <c r="E189" s="51"/>
      <c r="F189" s="51"/>
      <c r="G189" s="51"/>
      <c r="H189" s="51"/>
      <c r="J189">
        <v>7</v>
      </c>
    </row>
    <row r="190" spans="1:17" x14ac:dyDescent="0.25">
      <c r="A190" s="51" t="s">
        <v>546</v>
      </c>
      <c r="B190" s="51" t="s">
        <v>679</v>
      </c>
      <c r="C190" s="51"/>
      <c r="D190" s="51"/>
      <c r="E190" s="51"/>
      <c r="F190" s="51"/>
      <c r="G190" s="51"/>
      <c r="H190" s="51"/>
      <c r="J190">
        <v>8</v>
      </c>
    </row>
    <row r="191" spans="1:17" x14ac:dyDescent="0.25">
      <c r="A191" s="51" t="s">
        <v>554</v>
      </c>
      <c r="B191" s="51" t="s">
        <v>680</v>
      </c>
      <c r="C191" s="51"/>
      <c r="D191" s="51"/>
      <c r="E191" s="51"/>
      <c r="F191" s="51"/>
      <c r="G191" s="51"/>
      <c r="H191" s="51"/>
      <c r="J191">
        <v>12</v>
      </c>
    </row>
    <row r="192" spans="1:17" x14ac:dyDescent="0.25">
      <c r="A192" s="51" t="s">
        <v>556</v>
      </c>
      <c r="B192" s="51" t="s">
        <v>681</v>
      </c>
      <c r="C192" s="51"/>
      <c r="D192" s="51"/>
      <c r="E192" s="51"/>
      <c r="F192" s="51"/>
      <c r="G192" s="51"/>
      <c r="H192" s="51"/>
      <c r="J192">
        <v>5</v>
      </c>
    </row>
    <row r="193" spans="1:17" x14ac:dyDescent="0.25">
      <c r="A193" s="51" t="s">
        <v>559</v>
      </c>
      <c r="B193" s="51" t="s">
        <v>682</v>
      </c>
      <c r="C193" s="51"/>
      <c r="D193" s="51"/>
      <c r="E193" s="51"/>
      <c r="F193" s="51"/>
      <c r="G193" s="51"/>
      <c r="H193" s="51"/>
      <c r="J193">
        <v>6</v>
      </c>
    </row>
    <row r="194" spans="1:17" x14ac:dyDescent="0.25">
      <c r="A194" s="51" t="s">
        <v>561</v>
      </c>
      <c r="B194" s="51" t="s">
        <v>683</v>
      </c>
      <c r="C194" s="51"/>
      <c r="D194" s="51"/>
      <c r="E194" s="51"/>
      <c r="F194" s="51"/>
      <c r="G194" s="51"/>
      <c r="H194" s="51"/>
      <c r="J194">
        <v>7</v>
      </c>
    </row>
    <row r="195" spans="1:17" x14ac:dyDescent="0.25">
      <c r="A195" s="51" t="s">
        <v>684</v>
      </c>
      <c r="B195" s="51"/>
      <c r="C195" s="51"/>
      <c r="D195" s="51"/>
      <c r="E195" s="51"/>
      <c r="F195" s="51"/>
      <c r="G195" s="51"/>
      <c r="H195" s="51"/>
      <c r="J195">
        <v>9</v>
      </c>
    </row>
    <row r="196" spans="1:17" x14ac:dyDescent="0.25">
      <c r="A196" s="51" t="s">
        <v>685</v>
      </c>
      <c r="B196" s="51"/>
      <c r="C196" s="51"/>
      <c r="D196" s="51"/>
      <c r="E196" s="51"/>
      <c r="F196" s="51"/>
      <c r="G196" s="51"/>
      <c r="H196" s="51"/>
      <c r="J196">
        <v>10</v>
      </c>
    </row>
    <row r="197" spans="1:17" x14ac:dyDescent="0.25">
      <c r="A197" s="51" t="s">
        <v>686</v>
      </c>
      <c r="B197" s="51"/>
      <c r="C197" s="51"/>
      <c r="D197" s="51"/>
      <c r="E197" s="51"/>
      <c r="F197" s="51"/>
      <c r="G197" s="51"/>
      <c r="H197" s="51"/>
      <c r="J197">
        <v>11</v>
      </c>
    </row>
    <row r="198" spans="1:17" x14ac:dyDescent="0.25">
      <c r="A198" s="51" t="s">
        <v>563</v>
      </c>
      <c r="B198" s="51"/>
      <c r="C198" s="51"/>
      <c r="D198" s="51"/>
      <c r="E198" s="51"/>
      <c r="F198" s="51"/>
      <c r="G198" s="51"/>
      <c r="H198" s="51"/>
      <c r="J198">
        <v>12</v>
      </c>
    </row>
    <row r="199" spans="1:17" x14ac:dyDescent="0.25">
      <c r="A199" s="51" t="s">
        <v>565</v>
      </c>
      <c r="B199" s="51"/>
      <c r="C199" s="51"/>
      <c r="D199" s="51"/>
      <c r="E199" s="51"/>
      <c r="F199" s="51"/>
      <c r="G199" s="51"/>
      <c r="H199" s="51"/>
      <c r="J199">
        <v>10</v>
      </c>
    </row>
    <row r="200" spans="1:17" x14ac:dyDescent="0.25">
      <c r="A200" s="51" t="s">
        <v>567</v>
      </c>
      <c r="B200" s="51"/>
      <c r="C200" s="51"/>
      <c r="D200" s="51"/>
      <c r="E200" s="51"/>
      <c r="F200" s="51"/>
      <c r="G200" s="51"/>
      <c r="H200" s="51"/>
      <c r="J200">
        <v>11</v>
      </c>
    </row>
    <row r="201" spans="1:17" x14ac:dyDescent="0.25">
      <c r="J201">
        <v>12</v>
      </c>
    </row>
    <row r="202" spans="1:17" x14ac:dyDescent="0.25">
      <c r="I202" t="s">
        <v>205</v>
      </c>
      <c r="J202">
        <f>SUM(J181:J201)</f>
        <v>177</v>
      </c>
    </row>
    <row r="203" spans="1:17" x14ac:dyDescent="0.25">
      <c r="B203" s="11" t="s">
        <v>687</v>
      </c>
      <c r="I203" t="str">
        <f>Q175</f>
        <v>total</v>
      </c>
      <c r="J203" s="69" t="e">
        <f>J202/$C$25</f>
        <v>#DIV/0!</v>
      </c>
      <c r="K203" s="69"/>
      <c r="L203" s="69"/>
      <c r="M203" s="69"/>
      <c r="N203" s="69"/>
      <c r="O203" s="69"/>
      <c r="P203" s="69"/>
      <c r="Q203" s="69"/>
    </row>
    <row r="207" spans="1:17" x14ac:dyDescent="0.25">
      <c r="A207" s="14" t="s">
        <v>688</v>
      </c>
    </row>
  </sheetData>
  <dataValidations count="1">
    <dataValidation type="list" allowBlank="1" showInputMessage="1" showErrorMessage="1" sqref="B145:B146 B140:B143" xr:uid="{00000000-0002-0000-0C00-000000000000}">
      <formula1>$A$180:$A$181</formula1>
    </dataValidation>
  </dataValidations>
  <pageMargins left="0.7" right="0.7" top="0.75" bottom="0.75" header="0.3" footer="0.3"/>
  <pageSetup paperSize="8" scale="21" fitToHeight="0" orientation="portrait"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C207"/>
  <sheetViews>
    <sheetView zoomScaleNormal="100" workbookViewId="0">
      <selection activeCell="A208" sqref="A1:R208"/>
    </sheetView>
  </sheetViews>
  <sheetFormatPr baseColWidth="10" defaultColWidth="11.42578125" defaultRowHeight="15" x14ac:dyDescent="0.25"/>
  <cols>
    <col min="1" max="1" width="19" customWidth="1"/>
    <col min="2" max="2" width="36.7109375" customWidth="1"/>
    <col min="3" max="3" width="28.7109375" customWidth="1"/>
    <col min="4" max="4" width="22" customWidth="1"/>
    <col min="5" max="5" width="29.28515625" customWidth="1"/>
    <col min="8" max="8" width="34.7109375" customWidth="1"/>
    <col min="10" max="12" width="15.42578125" hidden="1" customWidth="1"/>
    <col min="13" max="13" width="15.42578125" customWidth="1"/>
    <col min="14" max="16" width="15.42578125" hidden="1" customWidth="1"/>
    <col min="17" max="17" width="15.42578125" customWidth="1"/>
    <col min="18" max="18" width="15.7109375" customWidth="1"/>
    <col min="20" max="21" width="16.28515625" customWidth="1"/>
  </cols>
  <sheetData>
    <row r="1" spans="1:29" ht="25.9" customHeight="1" x14ac:dyDescent="0.25">
      <c r="A1" s="249" t="s">
        <v>419</v>
      </c>
      <c r="B1" s="249"/>
      <c r="C1" s="249"/>
      <c r="D1" s="249"/>
      <c r="E1" s="249"/>
      <c r="F1" s="249"/>
      <c r="G1" s="249"/>
      <c r="H1" s="249"/>
      <c r="I1" s="249"/>
      <c r="J1" s="249"/>
      <c r="K1" s="249"/>
      <c r="L1" s="249"/>
      <c r="M1" s="249"/>
      <c r="N1" s="249"/>
      <c r="O1" s="249"/>
      <c r="P1" s="249"/>
      <c r="Q1" s="249"/>
      <c r="R1" s="249"/>
      <c r="S1" s="249"/>
      <c r="T1" s="249"/>
      <c r="U1" s="249"/>
      <c r="V1" s="249"/>
      <c r="W1" s="249"/>
      <c r="X1" s="249"/>
    </row>
    <row r="2" spans="1:29" x14ac:dyDescent="0.25">
      <c r="C2" t="s">
        <v>420</v>
      </c>
    </row>
    <row r="4" spans="1:29" s="1" customFormat="1" ht="16.5" thickBot="1" x14ac:dyDescent="0.25">
      <c r="B4" s="3" t="s">
        <v>421</v>
      </c>
      <c r="C4" s="68" t="s">
        <v>422</v>
      </c>
      <c r="D4" s="68"/>
      <c r="E4" s="4"/>
      <c r="F4" s="4"/>
      <c r="G4" s="4"/>
      <c r="H4" s="4"/>
      <c r="I4" s="4"/>
      <c r="J4" s="4"/>
      <c r="K4" s="4"/>
      <c r="L4" s="4"/>
      <c r="M4" s="4"/>
      <c r="N4" s="4"/>
      <c r="O4" s="4"/>
      <c r="P4" s="4"/>
      <c r="Q4" s="4"/>
      <c r="R4" s="4"/>
      <c r="S4" s="4"/>
      <c r="T4" s="4"/>
      <c r="U4" s="4"/>
      <c r="V4" s="4"/>
      <c r="W4" s="5"/>
      <c r="X4" s="5"/>
      <c r="Y4" s="5"/>
      <c r="Z4" s="6"/>
      <c r="AA4" s="6"/>
      <c r="AB4" s="6"/>
      <c r="AC4" s="6"/>
    </row>
    <row r="5" spans="1:29" x14ac:dyDescent="0.25">
      <c r="J5" s="77"/>
      <c r="K5" s="78"/>
      <c r="L5" s="78"/>
      <c r="M5" s="78"/>
      <c r="N5" s="78"/>
      <c r="O5" s="78"/>
      <c r="P5" s="78"/>
      <c r="Q5" s="78"/>
      <c r="R5" s="78" t="s">
        <v>423</v>
      </c>
      <c r="S5" s="78"/>
      <c r="T5" s="78"/>
      <c r="U5" s="78"/>
      <c r="V5" s="79"/>
    </row>
    <row r="6" spans="1:29" ht="4.1500000000000004" customHeight="1" x14ac:dyDescent="0.25">
      <c r="J6" s="80"/>
      <c r="V6" s="81"/>
    </row>
    <row r="7" spans="1:29" ht="72.599999999999994" customHeight="1" x14ac:dyDescent="0.25">
      <c r="C7" s="11" t="s">
        <v>424</v>
      </c>
      <c r="J7" s="80"/>
      <c r="R7" s="234" t="s">
        <v>426</v>
      </c>
      <c r="S7" s="11" t="s">
        <v>427</v>
      </c>
      <c r="T7" s="234" t="s">
        <v>428</v>
      </c>
      <c r="U7" s="75" t="s">
        <v>429</v>
      </c>
      <c r="V7" s="86" t="s">
        <v>430</v>
      </c>
    </row>
    <row r="8" spans="1:29" x14ac:dyDescent="0.25">
      <c r="D8" s="11" t="s">
        <v>431</v>
      </c>
      <c r="J8" s="85" t="s">
        <v>195</v>
      </c>
      <c r="K8" s="11"/>
      <c r="L8" s="11"/>
      <c r="M8" s="11"/>
      <c r="N8" s="11"/>
      <c r="O8" s="11"/>
      <c r="P8" s="11"/>
      <c r="Q8" s="11"/>
      <c r="R8" s="14" t="s">
        <v>196</v>
      </c>
      <c r="S8" t="s">
        <v>196</v>
      </c>
      <c r="T8" s="14"/>
      <c r="V8" s="81"/>
    </row>
    <row r="9" spans="1:29" x14ac:dyDescent="0.25">
      <c r="C9" s="14" t="s">
        <v>433</v>
      </c>
      <c r="D9" s="244">
        <f>S73</f>
        <v>0</v>
      </c>
      <c r="E9" t="s">
        <v>434</v>
      </c>
      <c r="J9" s="85" t="s">
        <v>435</v>
      </c>
      <c r="K9" s="11"/>
      <c r="L9" s="11"/>
      <c r="M9" s="11"/>
      <c r="N9" s="11"/>
      <c r="O9" s="11"/>
      <c r="P9" s="11"/>
      <c r="Q9" s="11"/>
      <c r="R9" s="14" t="s">
        <v>196</v>
      </c>
      <c r="S9" t="s">
        <v>196</v>
      </c>
      <c r="T9" s="14"/>
      <c r="V9" s="81"/>
    </row>
    <row r="10" spans="1:29" x14ac:dyDescent="0.25">
      <c r="C10" t="s">
        <v>436</v>
      </c>
      <c r="D10" s="244">
        <f>S74</f>
        <v>0</v>
      </c>
      <c r="J10" s="85" t="s">
        <v>437</v>
      </c>
      <c r="K10" s="11"/>
      <c r="L10" s="11"/>
      <c r="M10" s="11"/>
      <c r="N10" s="11"/>
      <c r="O10" s="11"/>
      <c r="P10" s="11"/>
      <c r="Q10" s="11"/>
      <c r="R10" s="14"/>
      <c r="T10" s="14" t="s">
        <v>196</v>
      </c>
      <c r="U10" t="s">
        <v>196</v>
      </c>
      <c r="V10" s="81" t="s">
        <v>196</v>
      </c>
    </row>
    <row r="11" spans="1:29" x14ac:dyDescent="0.25">
      <c r="C11" t="s">
        <v>438</v>
      </c>
      <c r="D11" s="244">
        <f>R202</f>
        <v>0</v>
      </c>
      <c r="J11" s="85" t="s">
        <v>439</v>
      </c>
      <c r="K11" s="11"/>
      <c r="L11" s="11"/>
      <c r="M11" s="11"/>
      <c r="N11" s="11"/>
      <c r="O11" s="11"/>
      <c r="P11" s="11"/>
      <c r="Q11" s="11"/>
      <c r="R11" s="14"/>
      <c r="T11" s="14" t="s">
        <v>196</v>
      </c>
      <c r="U11" t="s">
        <v>196</v>
      </c>
      <c r="V11" s="81" t="s">
        <v>196</v>
      </c>
    </row>
    <row r="12" spans="1:29" ht="15.75" thickBot="1" x14ac:dyDescent="0.3">
      <c r="C12" t="s">
        <v>440</v>
      </c>
      <c r="D12" s="244">
        <f>R202</f>
        <v>0</v>
      </c>
      <c r="J12" s="82"/>
      <c r="K12" s="83"/>
      <c r="L12" s="83"/>
      <c r="M12" s="83"/>
      <c r="N12" s="83"/>
      <c r="O12" s="83"/>
      <c r="P12" s="83"/>
      <c r="Q12" s="83"/>
      <c r="R12" s="235"/>
      <c r="S12" s="83"/>
      <c r="T12" s="235"/>
      <c r="U12" s="83"/>
      <c r="V12" s="84"/>
    </row>
    <row r="13" spans="1:29" x14ac:dyDescent="0.25">
      <c r="C13" t="s">
        <v>441</v>
      </c>
      <c r="D13" s="244">
        <f>R203</f>
        <v>0</v>
      </c>
    </row>
    <row r="14" spans="1:29" x14ac:dyDescent="0.25">
      <c r="C14" s="14" t="s">
        <v>442</v>
      </c>
      <c r="D14" s="244"/>
      <c r="E14" t="s">
        <v>443</v>
      </c>
      <c r="R14">
        <v>1</v>
      </c>
      <c r="S14">
        <v>1</v>
      </c>
      <c r="T14">
        <v>1</v>
      </c>
      <c r="U14">
        <v>2</v>
      </c>
      <c r="V14">
        <v>2</v>
      </c>
    </row>
    <row r="15" spans="1:29" x14ac:dyDescent="0.25">
      <c r="C15" s="14" t="s">
        <v>444</v>
      </c>
      <c r="D15" s="244"/>
    </row>
    <row r="16" spans="1:29" x14ac:dyDescent="0.25">
      <c r="C16" s="14" t="s">
        <v>445</v>
      </c>
      <c r="D16" s="244"/>
    </row>
    <row r="17" spans="1:9" x14ac:dyDescent="0.25">
      <c r="C17" s="11" t="s">
        <v>446</v>
      </c>
      <c r="D17" s="245">
        <f>SUM(D10:D14)</f>
        <v>0</v>
      </c>
    </row>
    <row r="18" spans="1:9" x14ac:dyDescent="0.25">
      <c r="C18" s="11"/>
      <c r="D18" s="70"/>
    </row>
    <row r="19" spans="1:9" x14ac:dyDescent="0.25">
      <c r="C19" s="164" t="s">
        <v>447</v>
      </c>
      <c r="D19" s="70"/>
    </row>
    <row r="21" spans="1:9" x14ac:dyDescent="0.25">
      <c r="C21" s="14" t="s">
        <v>448</v>
      </c>
    </row>
    <row r="22" spans="1:9" x14ac:dyDescent="0.25">
      <c r="A22" s="71"/>
      <c r="B22" s="71"/>
      <c r="C22" s="71"/>
      <c r="D22" s="71"/>
      <c r="E22" s="71"/>
      <c r="F22" s="71"/>
      <c r="G22" s="71"/>
      <c r="H22" s="71"/>
      <c r="I22" s="71"/>
    </row>
    <row r="23" spans="1:9" x14ac:dyDescent="0.25">
      <c r="B23" s="72"/>
    </row>
    <row r="25" spans="1:9" x14ac:dyDescent="0.25">
      <c r="A25" t="s">
        <v>449</v>
      </c>
      <c r="B25" t="s">
        <v>450</v>
      </c>
      <c r="C25" s="13"/>
      <c r="D25" s="13"/>
      <c r="E25" t="s">
        <v>451</v>
      </c>
    </row>
    <row r="26" spans="1:9" x14ac:dyDescent="0.25">
      <c r="E26" t="s">
        <v>452</v>
      </c>
    </row>
    <row r="29" spans="1:9" x14ac:dyDescent="0.25">
      <c r="B29" t="s">
        <v>453</v>
      </c>
      <c r="C29" s="13"/>
      <c r="D29" s="13"/>
      <c r="E29" t="s">
        <v>451</v>
      </c>
    </row>
    <row r="30" spans="1:9" x14ac:dyDescent="0.25">
      <c r="E30" t="s">
        <v>454</v>
      </c>
    </row>
    <row r="31" spans="1:9" x14ac:dyDescent="0.25">
      <c r="B31" t="s">
        <v>455</v>
      </c>
      <c r="C31" s="13"/>
      <c r="D31" s="13"/>
    </row>
    <row r="32" spans="1:9" x14ac:dyDescent="0.25">
      <c r="C32" s="13"/>
      <c r="D32" s="13"/>
    </row>
    <row r="33" spans="1:27" x14ac:dyDescent="0.25">
      <c r="A33" s="73" t="s">
        <v>456</v>
      </c>
      <c r="B33" s="12"/>
      <c r="C33" s="12"/>
      <c r="D33" s="12"/>
      <c r="E33" s="12"/>
      <c r="F33" s="12"/>
      <c r="G33" s="12"/>
      <c r="H33" s="12"/>
      <c r="I33" s="12"/>
      <c r="J33" s="12"/>
      <c r="K33" s="12"/>
      <c r="L33" s="12"/>
      <c r="M33" s="12"/>
      <c r="N33" s="12"/>
      <c r="O33" s="12"/>
      <c r="P33" s="12"/>
      <c r="Q33" s="12"/>
      <c r="R33" s="12"/>
    </row>
    <row r="34" spans="1:27" ht="30" x14ac:dyDescent="0.25">
      <c r="A34" s="236" t="s">
        <v>457</v>
      </c>
      <c r="B34" s="67" t="s">
        <v>458</v>
      </c>
      <c r="C34" s="67" t="s">
        <v>459</v>
      </c>
      <c r="D34" s="62" t="s">
        <v>460</v>
      </c>
      <c r="E34" s="66" t="s">
        <v>461</v>
      </c>
      <c r="F34" s="66"/>
      <c r="G34" s="66"/>
      <c r="H34" s="66"/>
      <c r="I34" s="66"/>
      <c r="J34" s="237" t="s">
        <v>462</v>
      </c>
      <c r="K34" s="64" t="s">
        <v>463</v>
      </c>
      <c r="L34" s="64" t="s">
        <v>464</v>
      </c>
      <c r="M34" s="64" t="s">
        <v>285</v>
      </c>
      <c r="N34" s="64" t="s">
        <v>465</v>
      </c>
      <c r="O34" s="64" t="s">
        <v>466</v>
      </c>
      <c r="P34" s="64" t="s">
        <v>467</v>
      </c>
      <c r="Q34" s="13" t="s">
        <v>460</v>
      </c>
      <c r="R34" s="73" t="s">
        <v>461</v>
      </c>
      <c r="S34" s="11"/>
      <c r="T34" s="11"/>
      <c r="U34" s="11"/>
      <c r="V34" s="11"/>
      <c r="W34" s="11"/>
      <c r="X34" s="11"/>
      <c r="Y34" s="11"/>
      <c r="Z34" s="11"/>
    </row>
    <row r="35" spans="1:27" x14ac:dyDescent="0.25">
      <c r="A35" s="51" t="s">
        <v>468</v>
      </c>
      <c r="B35" s="51"/>
      <c r="C35" s="51"/>
      <c r="D35" s="51"/>
      <c r="E35" s="51"/>
      <c r="F35" s="51"/>
      <c r="G35" s="51"/>
      <c r="H35" s="51"/>
      <c r="I35" s="51"/>
      <c r="J35" s="51"/>
      <c r="K35" s="51"/>
      <c r="L35" s="51"/>
      <c r="M35" s="51"/>
      <c r="N35" s="62"/>
      <c r="O35" s="62"/>
      <c r="P35" s="62" t="s">
        <v>196</v>
      </c>
      <c r="R35" s="74">
        <v>1</v>
      </c>
      <c r="S35" s="13" t="s">
        <v>469</v>
      </c>
      <c r="T35" s="13"/>
      <c r="U35" s="13"/>
      <c r="V35" s="13"/>
      <c r="W35" s="13"/>
      <c r="X35" s="13"/>
      <c r="Y35" s="13"/>
      <c r="Z35" s="13"/>
    </row>
    <row r="36" spans="1:27" x14ac:dyDescent="0.25">
      <c r="A36" s="51" t="s">
        <v>470</v>
      </c>
      <c r="B36" s="51"/>
      <c r="C36" s="51"/>
      <c r="D36" s="51"/>
      <c r="E36" s="51"/>
      <c r="F36" s="51"/>
      <c r="G36" s="51"/>
      <c r="H36" s="51"/>
      <c r="I36" s="51"/>
      <c r="J36" s="51"/>
      <c r="K36" s="51"/>
      <c r="L36" s="51"/>
      <c r="M36" s="51"/>
      <c r="N36" s="62"/>
      <c r="O36" s="62" t="s">
        <v>196</v>
      </c>
      <c r="P36" s="62"/>
      <c r="R36" s="74">
        <v>1</v>
      </c>
    </row>
    <row r="37" spans="1:27" x14ac:dyDescent="0.25">
      <c r="A37" s="51" t="s">
        <v>471</v>
      </c>
      <c r="B37" s="51"/>
      <c r="C37" s="51"/>
      <c r="D37" s="51"/>
      <c r="E37" s="51"/>
      <c r="F37" s="51"/>
      <c r="G37" s="51"/>
      <c r="H37" s="51"/>
      <c r="I37" s="51"/>
      <c r="J37" s="51"/>
      <c r="K37" s="51"/>
      <c r="L37" s="51"/>
      <c r="M37" s="51"/>
      <c r="N37" s="62"/>
      <c r="O37" s="62"/>
      <c r="P37" s="62"/>
      <c r="R37" s="74">
        <v>1</v>
      </c>
    </row>
    <row r="38" spans="1:27" x14ac:dyDescent="0.25">
      <c r="A38" s="51" t="s">
        <v>472</v>
      </c>
      <c r="B38" s="51"/>
      <c r="C38" s="51"/>
      <c r="D38" s="51"/>
      <c r="E38" s="51"/>
      <c r="F38" s="51"/>
      <c r="G38" s="51"/>
      <c r="H38" s="51"/>
      <c r="I38" s="51"/>
      <c r="J38" s="51"/>
      <c r="K38" s="51"/>
      <c r="L38" s="51"/>
      <c r="M38" s="51"/>
      <c r="N38" s="62"/>
      <c r="O38" s="62"/>
      <c r="P38" s="62"/>
      <c r="R38" s="74">
        <v>1</v>
      </c>
    </row>
    <row r="39" spans="1:27" x14ac:dyDescent="0.25">
      <c r="A39" s="51" t="s">
        <v>473</v>
      </c>
      <c r="B39" s="51"/>
      <c r="C39" s="51"/>
      <c r="D39" s="51"/>
      <c r="E39" s="51"/>
      <c r="F39" s="51"/>
      <c r="G39" s="51"/>
      <c r="H39" s="51"/>
      <c r="I39" s="51"/>
      <c r="J39" s="51"/>
      <c r="K39" s="51"/>
      <c r="L39" s="51"/>
      <c r="M39" s="51"/>
      <c r="N39" s="62"/>
      <c r="O39" s="62"/>
      <c r="P39" s="62"/>
      <c r="R39" s="74">
        <v>1</v>
      </c>
    </row>
    <row r="40" spans="1:27" x14ac:dyDescent="0.25">
      <c r="A40" s="51" t="s">
        <v>474</v>
      </c>
      <c r="B40" s="51"/>
      <c r="C40" s="51"/>
      <c r="D40" s="51"/>
      <c r="E40" s="51"/>
      <c r="F40" s="51"/>
      <c r="G40" s="51"/>
      <c r="H40" s="51"/>
      <c r="I40" s="51"/>
      <c r="J40" s="51"/>
      <c r="K40" s="51"/>
      <c r="L40" s="51"/>
      <c r="M40" s="51"/>
      <c r="N40" s="62"/>
      <c r="O40" s="62"/>
      <c r="P40" s="62"/>
      <c r="R40" s="74">
        <v>1</v>
      </c>
    </row>
    <row r="41" spans="1:27" x14ac:dyDescent="0.25">
      <c r="A41" s="51" t="s">
        <v>475</v>
      </c>
      <c r="B41" s="51"/>
      <c r="C41" s="51"/>
      <c r="D41" s="51"/>
      <c r="E41" s="51"/>
      <c r="F41" s="51"/>
      <c r="G41" s="51"/>
      <c r="H41" s="51"/>
      <c r="I41" s="51"/>
      <c r="J41" s="51"/>
      <c r="K41" s="51"/>
      <c r="L41" s="51"/>
      <c r="M41" s="51"/>
      <c r="N41" s="62"/>
      <c r="O41" s="62"/>
      <c r="P41" s="62"/>
      <c r="R41" s="74">
        <v>1</v>
      </c>
      <c r="AA41" t="s">
        <v>476</v>
      </c>
    </row>
    <row r="42" spans="1:27" x14ac:dyDescent="0.25">
      <c r="A42" s="51" t="s">
        <v>477</v>
      </c>
      <c r="B42" s="51"/>
      <c r="C42" s="51"/>
      <c r="D42" s="51"/>
      <c r="E42" s="51"/>
      <c r="F42" s="51"/>
      <c r="G42" s="51"/>
      <c r="H42" s="51"/>
      <c r="I42" s="51"/>
      <c r="J42" s="51"/>
      <c r="K42" s="51"/>
      <c r="L42" s="51"/>
      <c r="M42" s="51"/>
      <c r="N42" s="62"/>
      <c r="O42" s="62"/>
      <c r="P42" s="62"/>
      <c r="R42" s="74">
        <v>1</v>
      </c>
    </row>
    <row r="43" spans="1:27" x14ac:dyDescent="0.25">
      <c r="A43" s="51" t="s">
        <v>478</v>
      </c>
      <c r="B43" s="51"/>
      <c r="C43" s="51"/>
      <c r="D43" s="51"/>
      <c r="E43" s="51"/>
      <c r="F43" s="51"/>
      <c r="G43" s="51"/>
      <c r="H43" s="51"/>
      <c r="I43" s="51"/>
      <c r="J43" s="51"/>
      <c r="K43" s="51"/>
      <c r="L43" s="51"/>
      <c r="M43" s="51"/>
      <c r="N43" s="62"/>
      <c r="O43" s="62"/>
      <c r="P43" s="62"/>
      <c r="R43" s="74">
        <v>1</v>
      </c>
    </row>
    <row r="44" spans="1:27" x14ac:dyDescent="0.25">
      <c r="A44" s="51" t="s">
        <v>479</v>
      </c>
      <c r="B44" s="51"/>
      <c r="C44" s="51"/>
      <c r="D44" s="51"/>
      <c r="E44" s="51"/>
      <c r="F44" s="51"/>
      <c r="G44" s="51"/>
      <c r="H44" s="51"/>
      <c r="I44" s="51"/>
      <c r="J44" s="51"/>
      <c r="K44" s="51"/>
      <c r="L44" s="51"/>
      <c r="M44" s="51"/>
      <c r="N44" s="62"/>
      <c r="O44" s="62"/>
      <c r="P44" s="62"/>
      <c r="R44" s="74">
        <v>1</v>
      </c>
    </row>
    <row r="45" spans="1:27" x14ac:dyDescent="0.25">
      <c r="A45" s="51" t="s">
        <v>480</v>
      </c>
      <c r="B45" s="51"/>
      <c r="C45" s="51"/>
      <c r="D45" s="51"/>
      <c r="E45" s="51"/>
      <c r="F45" s="51"/>
      <c r="G45" s="51"/>
      <c r="H45" s="51"/>
      <c r="I45" s="51"/>
      <c r="J45" s="51"/>
      <c r="K45" s="51"/>
      <c r="L45" s="51"/>
      <c r="M45" s="51"/>
      <c r="N45" s="62"/>
      <c r="O45" s="62"/>
      <c r="P45" s="62"/>
      <c r="R45" s="74">
        <v>1</v>
      </c>
    </row>
    <row r="46" spans="1:27" x14ac:dyDescent="0.25">
      <c r="A46" s="51" t="s">
        <v>481</v>
      </c>
      <c r="B46" s="51"/>
      <c r="C46" s="51"/>
      <c r="D46" s="51"/>
      <c r="E46" s="51"/>
      <c r="F46" s="51"/>
      <c r="G46" s="51"/>
      <c r="H46" s="51"/>
      <c r="I46" s="51"/>
      <c r="J46" s="51"/>
      <c r="K46" s="51"/>
      <c r="L46" s="51"/>
      <c r="M46" s="51"/>
      <c r="N46" s="62"/>
      <c r="O46" s="62"/>
      <c r="P46" s="62"/>
      <c r="R46" s="74">
        <v>1</v>
      </c>
    </row>
    <row r="47" spans="1:27" x14ac:dyDescent="0.25">
      <c r="A47" s="51" t="s">
        <v>482</v>
      </c>
      <c r="B47" s="51"/>
      <c r="C47" s="51"/>
      <c r="D47" s="51"/>
      <c r="E47" s="51"/>
      <c r="F47" s="51"/>
      <c r="G47" s="51"/>
      <c r="H47" s="51"/>
      <c r="I47" s="51"/>
      <c r="J47" s="51"/>
      <c r="K47" s="51"/>
      <c r="L47" s="51"/>
      <c r="M47" s="51"/>
      <c r="N47" s="62"/>
      <c r="O47" s="62"/>
      <c r="P47" s="62"/>
      <c r="R47" s="74">
        <v>1</v>
      </c>
    </row>
    <row r="48" spans="1:27" x14ac:dyDescent="0.25">
      <c r="A48" s="51" t="s">
        <v>483</v>
      </c>
      <c r="B48" s="51"/>
      <c r="C48" s="51"/>
      <c r="D48" s="51"/>
      <c r="E48" s="51"/>
      <c r="F48" s="51"/>
      <c r="G48" s="51"/>
      <c r="H48" s="51"/>
      <c r="I48" s="51"/>
      <c r="J48" s="51"/>
      <c r="K48" s="51"/>
      <c r="L48" s="51"/>
      <c r="M48" s="51"/>
      <c r="N48" s="62"/>
      <c r="O48" s="62"/>
      <c r="P48" s="62"/>
      <c r="R48" s="74">
        <v>1</v>
      </c>
    </row>
    <row r="49" spans="1:18" x14ac:dyDescent="0.25">
      <c r="A49" s="51" t="s">
        <v>484</v>
      </c>
      <c r="B49" s="51"/>
      <c r="C49" s="51"/>
      <c r="D49" s="51"/>
      <c r="E49" s="51"/>
      <c r="F49" s="51"/>
      <c r="G49" s="51"/>
      <c r="H49" s="51"/>
      <c r="I49" s="51"/>
      <c r="J49" s="51"/>
      <c r="K49" s="51"/>
      <c r="L49" s="51"/>
      <c r="M49" s="51"/>
      <c r="N49" s="62"/>
      <c r="O49" s="62"/>
      <c r="P49" s="62"/>
      <c r="R49" s="74">
        <v>1</v>
      </c>
    </row>
    <row r="50" spans="1:18" x14ac:dyDescent="0.25">
      <c r="A50" s="51" t="s">
        <v>485</v>
      </c>
      <c r="B50" s="51"/>
      <c r="C50" s="51"/>
      <c r="D50" s="51"/>
      <c r="E50" s="51"/>
      <c r="F50" s="51"/>
      <c r="G50" s="51"/>
      <c r="H50" s="51"/>
      <c r="I50" s="51"/>
      <c r="J50" s="51"/>
      <c r="K50" s="51"/>
      <c r="L50" s="51"/>
      <c r="M50" s="51"/>
      <c r="N50" s="62"/>
      <c r="O50" s="62"/>
      <c r="P50" s="62"/>
      <c r="R50" s="74">
        <v>1</v>
      </c>
    </row>
    <row r="51" spans="1:18" x14ac:dyDescent="0.25">
      <c r="A51" s="51" t="s">
        <v>486</v>
      </c>
      <c r="B51" s="51"/>
      <c r="C51" s="51"/>
      <c r="D51" s="51"/>
      <c r="E51" s="51"/>
      <c r="F51" s="51"/>
      <c r="G51" s="51"/>
      <c r="H51" s="51"/>
      <c r="I51" s="51"/>
      <c r="J51" s="51"/>
      <c r="K51" s="51"/>
      <c r="L51" s="51"/>
      <c r="M51" s="51"/>
      <c r="N51" s="62"/>
      <c r="O51" s="62"/>
      <c r="P51" s="62"/>
      <c r="R51" s="74">
        <v>1</v>
      </c>
    </row>
    <row r="52" spans="1:18" x14ac:dyDescent="0.25">
      <c r="A52" s="51" t="s">
        <v>487</v>
      </c>
      <c r="B52" s="51"/>
      <c r="C52" s="51"/>
      <c r="D52" s="51"/>
      <c r="E52" s="51"/>
      <c r="F52" s="51"/>
      <c r="G52" s="51"/>
      <c r="H52" s="51"/>
      <c r="I52" s="51"/>
      <c r="J52" s="51"/>
      <c r="K52" s="51"/>
      <c r="L52" s="51"/>
      <c r="M52" s="51"/>
      <c r="N52" s="62"/>
      <c r="O52" s="62"/>
      <c r="P52" s="62"/>
      <c r="R52" s="74">
        <v>1</v>
      </c>
    </row>
    <row r="53" spans="1:18" x14ac:dyDescent="0.25">
      <c r="A53" s="51" t="s">
        <v>488</v>
      </c>
      <c r="B53" s="51"/>
      <c r="C53" s="51"/>
      <c r="D53" s="51"/>
      <c r="E53" s="51"/>
      <c r="F53" s="51"/>
      <c r="G53" s="51"/>
      <c r="H53" s="51"/>
      <c r="I53" s="51"/>
      <c r="J53" s="51"/>
      <c r="K53" s="51"/>
      <c r="L53" s="51"/>
      <c r="M53" s="51"/>
      <c r="N53" s="62"/>
      <c r="O53" s="62"/>
      <c r="P53" s="62"/>
      <c r="R53" s="74">
        <v>1</v>
      </c>
    </row>
    <row r="54" spans="1:18" x14ac:dyDescent="0.25">
      <c r="A54" s="51" t="s">
        <v>489</v>
      </c>
      <c r="B54" s="51"/>
      <c r="C54" s="51"/>
      <c r="D54" s="51"/>
      <c r="E54" s="51"/>
      <c r="F54" s="51"/>
      <c r="G54" s="51"/>
      <c r="H54" s="51"/>
      <c r="I54" s="51"/>
      <c r="J54" s="51"/>
      <c r="K54" s="51"/>
      <c r="L54" s="51"/>
      <c r="M54" s="51"/>
      <c r="N54" s="62"/>
      <c r="O54" s="62"/>
      <c r="P54" s="62"/>
      <c r="R54" s="74">
        <v>1</v>
      </c>
    </row>
    <row r="55" spans="1:18" x14ac:dyDescent="0.25">
      <c r="A55" s="51" t="s">
        <v>490</v>
      </c>
      <c r="B55" s="51"/>
      <c r="C55" s="51"/>
      <c r="D55" s="51"/>
      <c r="E55" s="51"/>
      <c r="F55" s="51"/>
      <c r="G55" s="51"/>
      <c r="H55" s="51"/>
      <c r="I55" s="51"/>
      <c r="J55" s="51"/>
      <c r="K55" s="51"/>
      <c r="L55" s="51"/>
      <c r="M55" s="51"/>
      <c r="N55" s="62"/>
      <c r="O55" s="62"/>
      <c r="P55" s="62"/>
      <c r="R55" s="74"/>
    </row>
    <row r="56" spans="1:18" x14ac:dyDescent="0.25">
      <c r="A56" s="51" t="s">
        <v>491</v>
      </c>
      <c r="B56" s="51"/>
      <c r="C56" s="51"/>
      <c r="D56" s="51"/>
      <c r="E56" s="51"/>
      <c r="F56" s="51"/>
      <c r="G56" s="51"/>
      <c r="H56" s="51"/>
      <c r="I56" s="51"/>
      <c r="J56" s="51"/>
      <c r="K56" s="51"/>
      <c r="L56" s="51"/>
      <c r="M56" s="51"/>
      <c r="N56" s="62"/>
      <c r="O56" s="62"/>
      <c r="P56" s="62"/>
      <c r="R56" s="74"/>
    </row>
    <row r="57" spans="1:18" x14ac:dyDescent="0.25">
      <c r="A57" s="51" t="s">
        <v>492</v>
      </c>
      <c r="B57" s="51"/>
      <c r="C57" s="51"/>
      <c r="D57" s="51"/>
      <c r="E57" s="51"/>
      <c r="F57" s="51"/>
      <c r="G57" s="51"/>
      <c r="H57" s="51"/>
      <c r="I57" s="51"/>
      <c r="J57" s="51"/>
      <c r="K57" s="51"/>
      <c r="L57" s="51"/>
      <c r="M57" s="51"/>
      <c r="N57" s="62"/>
      <c r="O57" s="62"/>
      <c r="P57" s="62"/>
      <c r="R57" s="74"/>
    </row>
    <row r="58" spans="1:18" x14ac:dyDescent="0.25">
      <c r="A58" s="51" t="s">
        <v>493</v>
      </c>
      <c r="B58" s="51"/>
      <c r="C58" s="51"/>
      <c r="D58" s="51"/>
      <c r="E58" s="51"/>
      <c r="F58" s="51"/>
      <c r="G58" s="51"/>
      <c r="H58" s="51"/>
      <c r="I58" s="51"/>
      <c r="J58" s="51"/>
      <c r="K58" s="51"/>
      <c r="L58" s="51"/>
      <c r="M58" s="51"/>
      <c r="N58" s="62"/>
      <c r="O58" s="62"/>
      <c r="P58" s="62"/>
      <c r="R58" s="74"/>
    </row>
    <row r="59" spans="1:18" x14ac:dyDescent="0.25">
      <c r="A59" s="51" t="s">
        <v>494</v>
      </c>
      <c r="B59" s="51"/>
      <c r="C59" s="51"/>
      <c r="D59" s="51"/>
      <c r="E59" s="51"/>
      <c r="F59" s="51"/>
      <c r="G59" s="51"/>
      <c r="H59" s="51"/>
      <c r="I59" s="51"/>
      <c r="J59" s="51"/>
      <c r="K59" s="51"/>
      <c r="L59" s="51"/>
      <c r="M59" s="51"/>
      <c r="N59" s="62"/>
      <c r="O59" s="62"/>
      <c r="P59" s="62"/>
      <c r="R59" s="74"/>
    </row>
    <row r="60" spans="1:18" x14ac:dyDescent="0.25">
      <c r="A60" s="51" t="s">
        <v>495</v>
      </c>
      <c r="B60" s="51"/>
      <c r="C60" s="51"/>
      <c r="D60" s="51"/>
      <c r="E60" s="51"/>
      <c r="F60" s="51"/>
      <c r="G60" s="51"/>
      <c r="H60" s="51"/>
      <c r="I60" s="51"/>
      <c r="J60" s="51"/>
      <c r="K60" s="51"/>
      <c r="L60" s="51"/>
      <c r="M60" s="51"/>
      <c r="N60" s="62"/>
      <c r="O60" s="62"/>
      <c r="P60" s="62"/>
      <c r="R60" s="74"/>
    </row>
    <row r="61" spans="1:18" x14ac:dyDescent="0.25">
      <c r="A61" s="51" t="s">
        <v>496</v>
      </c>
      <c r="B61" s="51"/>
      <c r="C61" s="51"/>
      <c r="D61" s="51"/>
      <c r="E61" s="51"/>
      <c r="F61" s="51"/>
      <c r="G61" s="51"/>
      <c r="H61" s="51"/>
      <c r="I61" s="51"/>
      <c r="J61" s="51"/>
      <c r="K61" s="51"/>
      <c r="L61" s="51"/>
      <c r="M61" s="51"/>
      <c r="N61" s="62"/>
      <c r="O61" s="62"/>
      <c r="P61" s="62"/>
      <c r="R61" s="74"/>
    </row>
    <row r="62" spans="1:18" x14ac:dyDescent="0.25">
      <c r="A62" s="51" t="s">
        <v>497</v>
      </c>
      <c r="B62" s="51"/>
      <c r="C62" s="51"/>
      <c r="D62" s="51"/>
      <c r="E62" s="51"/>
      <c r="F62" s="51"/>
      <c r="G62" s="51"/>
      <c r="H62" s="51"/>
      <c r="I62" s="51"/>
      <c r="J62" s="51"/>
      <c r="K62" s="51"/>
      <c r="L62" s="51"/>
      <c r="M62" s="51"/>
      <c r="N62" s="62"/>
      <c r="O62" s="62"/>
      <c r="P62" s="62"/>
      <c r="R62" s="74"/>
    </row>
    <row r="63" spans="1:18" x14ac:dyDescent="0.25">
      <c r="A63" s="51" t="s">
        <v>498</v>
      </c>
      <c r="B63" s="51"/>
      <c r="C63" s="51"/>
      <c r="D63" s="51"/>
      <c r="E63" s="51"/>
      <c r="F63" s="51"/>
      <c r="G63" s="51"/>
      <c r="H63" s="51"/>
      <c r="I63" s="51"/>
      <c r="J63" s="51"/>
      <c r="K63" s="51"/>
      <c r="L63" s="51"/>
      <c r="M63" s="51"/>
      <c r="N63" s="62"/>
      <c r="O63" s="62"/>
      <c r="P63" s="62"/>
      <c r="R63" s="74"/>
    </row>
    <row r="64" spans="1:18" x14ac:dyDescent="0.25">
      <c r="A64" s="51" t="s">
        <v>499</v>
      </c>
      <c r="B64" s="51"/>
      <c r="C64" s="51"/>
      <c r="D64" s="51"/>
      <c r="E64" s="51"/>
      <c r="F64" s="51"/>
      <c r="G64" s="51"/>
      <c r="H64" s="51"/>
      <c r="I64" s="51"/>
      <c r="J64" s="51"/>
      <c r="K64" s="51"/>
      <c r="L64" s="51"/>
      <c r="M64" s="51"/>
      <c r="N64" s="62"/>
      <c r="O64" s="62"/>
      <c r="P64" s="62" t="s">
        <v>196</v>
      </c>
      <c r="R64" s="74">
        <v>1</v>
      </c>
    </row>
    <row r="65" spans="1:18" x14ac:dyDescent="0.25">
      <c r="A65" s="51" t="s">
        <v>499</v>
      </c>
      <c r="B65" s="51"/>
      <c r="C65" s="51"/>
      <c r="D65" s="51"/>
      <c r="E65" s="51"/>
      <c r="F65" s="51"/>
      <c r="G65" s="51"/>
      <c r="H65" s="51"/>
      <c r="I65" s="51"/>
      <c r="J65" s="51"/>
      <c r="K65" s="51"/>
      <c r="L65" s="51"/>
      <c r="M65" s="51"/>
      <c r="N65" s="62"/>
      <c r="O65" s="62"/>
      <c r="P65" s="62"/>
      <c r="R65" s="74">
        <v>1</v>
      </c>
    </row>
    <row r="66" spans="1:18" x14ac:dyDescent="0.25">
      <c r="A66" s="51" t="s">
        <v>499</v>
      </c>
      <c r="B66" s="51"/>
      <c r="C66" s="51"/>
      <c r="D66" s="51"/>
      <c r="E66" s="51"/>
      <c r="F66" s="51"/>
      <c r="G66" s="51"/>
      <c r="H66" s="51"/>
      <c r="I66" s="51"/>
      <c r="J66" s="51"/>
      <c r="K66" s="51"/>
      <c r="L66" s="51"/>
      <c r="M66" s="51"/>
      <c r="N66" s="62"/>
      <c r="O66" s="62"/>
      <c r="P66" s="62"/>
      <c r="R66" s="74">
        <v>1</v>
      </c>
    </row>
    <row r="67" spans="1:18" x14ac:dyDescent="0.25">
      <c r="A67" s="51" t="s">
        <v>499</v>
      </c>
      <c r="B67" s="51"/>
      <c r="C67" s="51"/>
      <c r="D67" s="51"/>
      <c r="E67" s="51"/>
      <c r="F67" s="51"/>
      <c r="G67" s="51"/>
      <c r="H67" s="51"/>
      <c r="I67" s="51"/>
      <c r="J67" s="51"/>
      <c r="K67" s="51"/>
      <c r="L67" s="51"/>
      <c r="M67" s="51"/>
      <c r="N67" s="62"/>
      <c r="O67" s="62"/>
      <c r="P67" s="62"/>
      <c r="R67" s="74">
        <v>1</v>
      </c>
    </row>
    <row r="68" spans="1:18" x14ac:dyDescent="0.25">
      <c r="A68" s="51" t="s">
        <v>499</v>
      </c>
      <c r="B68" s="51"/>
      <c r="C68" s="51"/>
      <c r="D68" s="51"/>
      <c r="E68" s="51"/>
      <c r="F68" s="51"/>
      <c r="G68" s="51"/>
      <c r="H68" s="51"/>
      <c r="I68" s="51"/>
      <c r="J68" s="51"/>
      <c r="K68" s="51"/>
      <c r="L68" s="51"/>
      <c r="M68" s="51"/>
      <c r="N68" s="62"/>
      <c r="O68" s="62"/>
      <c r="P68" s="62"/>
      <c r="R68" s="74">
        <v>1</v>
      </c>
    </row>
    <row r="69" spans="1:18" x14ac:dyDescent="0.25">
      <c r="A69" s="51" t="s">
        <v>499</v>
      </c>
      <c r="B69" s="51"/>
      <c r="C69" s="51"/>
      <c r="D69" s="51"/>
      <c r="E69" s="51"/>
      <c r="F69" s="51"/>
      <c r="G69" s="51"/>
      <c r="H69" s="51"/>
      <c r="I69" s="51"/>
      <c r="J69" s="51"/>
      <c r="K69" s="51"/>
      <c r="L69" s="51"/>
      <c r="M69" s="51"/>
      <c r="N69" s="62"/>
      <c r="O69" s="62"/>
      <c r="P69" s="62"/>
      <c r="R69" s="74">
        <v>1</v>
      </c>
    </row>
    <row r="70" spans="1:18" x14ac:dyDescent="0.25">
      <c r="A70" s="51" t="s">
        <v>499</v>
      </c>
      <c r="B70" s="51"/>
      <c r="C70" s="51"/>
      <c r="D70" s="51"/>
      <c r="E70" s="51"/>
      <c r="F70" s="51"/>
      <c r="G70" s="51"/>
      <c r="H70" s="51"/>
      <c r="I70" s="51"/>
      <c r="J70" s="51"/>
      <c r="K70" s="51"/>
      <c r="L70" s="51"/>
      <c r="M70" s="51"/>
      <c r="N70" s="62"/>
      <c r="O70" s="62"/>
      <c r="P70" s="62"/>
      <c r="R70" s="74">
        <v>1</v>
      </c>
    </row>
    <row r="71" spans="1:18" x14ac:dyDescent="0.25">
      <c r="A71" s="51" t="s">
        <v>499</v>
      </c>
      <c r="B71" s="51"/>
      <c r="C71" s="51"/>
      <c r="D71" s="51"/>
      <c r="E71" s="51"/>
      <c r="F71" s="51"/>
      <c r="G71" s="51"/>
      <c r="H71" s="51"/>
      <c r="I71" s="51"/>
      <c r="J71" s="51"/>
      <c r="K71" s="51"/>
      <c r="L71" s="51"/>
      <c r="M71" s="51"/>
      <c r="N71" s="62"/>
      <c r="O71" s="62"/>
      <c r="P71" s="62"/>
      <c r="R71" s="74">
        <v>1</v>
      </c>
    </row>
    <row r="72" spans="1:18" x14ac:dyDescent="0.25">
      <c r="A72" s="51" t="s">
        <v>499</v>
      </c>
      <c r="B72" s="51"/>
      <c r="C72" s="51"/>
      <c r="D72" s="51"/>
      <c r="E72" s="51"/>
      <c r="F72" s="51"/>
      <c r="G72" s="51"/>
      <c r="H72" s="51"/>
      <c r="I72" s="51"/>
      <c r="J72" s="51"/>
      <c r="K72" s="51"/>
      <c r="L72" s="51"/>
      <c r="M72" s="51"/>
      <c r="N72" s="62"/>
      <c r="O72" s="62"/>
      <c r="P72" s="62"/>
      <c r="R72" s="74">
        <v>1</v>
      </c>
    </row>
    <row r="74" spans="1:18" x14ac:dyDescent="0.25">
      <c r="A74" s="11" t="s">
        <v>500</v>
      </c>
      <c r="Q74" t="s">
        <v>205</v>
      </c>
      <c r="R74">
        <f>SUM(R35:R72)</f>
        <v>29</v>
      </c>
    </row>
    <row r="75" spans="1:18" x14ac:dyDescent="0.25">
      <c r="B75" s="11" t="s">
        <v>501</v>
      </c>
      <c r="Q75" t="s">
        <v>502</v>
      </c>
      <c r="R75" t="e">
        <f>R74/$C$25</f>
        <v>#DIV/0!</v>
      </c>
    </row>
    <row r="78" spans="1:18" x14ac:dyDescent="0.25">
      <c r="E78" t="s">
        <v>503</v>
      </c>
    </row>
    <row r="80" spans="1:18" ht="45" x14ac:dyDescent="0.25">
      <c r="A80" s="75" t="s">
        <v>504</v>
      </c>
      <c r="B80" s="237" t="s">
        <v>505</v>
      </c>
      <c r="C80" s="64" t="s">
        <v>506</v>
      </c>
      <c r="D80" s="64" t="s">
        <v>507</v>
      </c>
      <c r="E80" s="51" t="s">
        <v>508</v>
      </c>
      <c r="F80" s="64" t="s">
        <v>509</v>
      </c>
      <c r="G80" s="64" t="s">
        <v>510</v>
      </c>
      <c r="H80" s="238" t="s">
        <v>511</v>
      </c>
      <c r="I80" s="64" t="s">
        <v>512</v>
      </c>
      <c r="J80" s="237" t="s">
        <v>462</v>
      </c>
      <c r="K80" s="61" t="s">
        <v>463</v>
      </c>
      <c r="L80" s="61" t="s">
        <v>464</v>
      </c>
      <c r="M80" s="61" t="s">
        <v>285</v>
      </c>
      <c r="N80" s="61" t="s">
        <v>465</v>
      </c>
      <c r="O80" s="61" t="s">
        <v>466</v>
      </c>
      <c r="P80" s="61" t="s">
        <v>467</v>
      </c>
      <c r="Q80" s="11"/>
      <c r="R80" s="75" t="s">
        <v>513</v>
      </c>
    </row>
    <row r="81" spans="1:18" x14ac:dyDescent="0.25">
      <c r="A81" t="s">
        <v>514</v>
      </c>
      <c r="B81" s="51" t="s">
        <v>515</v>
      </c>
      <c r="C81" s="51"/>
      <c r="D81" s="51"/>
      <c r="E81" s="51" t="s">
        <v>516</v>
      </c>
      <c r="F81" s="51"/>
      <c r="G81" s="239"/>
      <c r="H81" s="51"/>
      <c r="I81" s="51"/>
      <c r="J81" s="51" t="s">
        <v>196</v>
      </c>
      <c r="K81" s="51" t="s">
        <v>196</v>
      </c>
      <c r="L81" s="51" t="s">
        <v>196</v>
      </c>
      <c r="M81" s="51" t="s">
        <v>196</v>
      </c>
      <c r="N81" s="51" t="s">
        <v>196</v>
      </c>
      <c r="O81" s="51"/>
      <c r="P81" s="51"/>
      <c r="R81">
        <v>2</v>
      </c>
    </row>
    <row r="82" spans="1:18" x14ac:dyDescent="0.25">
      <c r="A82" t="s">
        <v>517</v>
      </c>
      <c r="B82" t="s">
        <v>518</v>
      </c>
      <c r="C82" s="51"/>
      <c r="D82" s="51"/>
      <c r="E82" s="51" t="s">
        <v>519</v>
      </c>
      <c r="F82" s="51"/>
      <c r="G82" s="239"/>
      <c r="H82" s="51"/>
      <c r="I82" s="51"/>
      <c r="J82" t="s">
        <v>196</v>
      </c>
      <c r="K82" t="s">
        <v>196</v>
      </c>
      <c r="L82" t="s">
        <v>196</v>
      </c>
      <c r="M82" t="s">
        <v>196</v>
      </c>
      <c r="N82" t="s">
        <v>196</v>
      </c>
      <c r="O82" t="s">
        <v>196</v>
      </c>
      <c r="P82" t="s">
        <v>196</v>
      </c>
      <c r="R82">
        <v>3</v>
      </c>
    </row>
    <row r="83" spans="1:18" x14ac:dyDescent="0.25">
      <c r="A83" t="s">
        <v>520</v>
      </c>
      <c r="B83" t="s">
        <v>521</v>
      </c>
      <c r="C83" s="51"/>
      <c r="D83" s="51"/>
      <c r="E83" s="51" t="s">
        <v>519</v>
      </c>
      <c r="F83" s="51"/>
      <c r="G83" s="239"/>
      <c r="H83" s="51"/>
      <c r="I83" s="51"/>
      <c r="J83" t="s">
        <v>196</v>
      </c>
      <c r="K83" t="s">
        <v>196</v>
      </c>
      <c r="L83" t="s">
        <v>196</v>
      </c>
      <c r="M83" t="s">
        <v>196</v>
      </c>
      <c r="N83" t="s">
        <v>196</v>
      </c>
      <c r="O83" t="s">
        <v>196</v>
      </c>
      <c r="P83" t="s">
        <v>196</v>
      </c>
      <c r="R83">
        <v>4</v>
      </c>
    </row>
    <row r="84" spans="1:18" x14ac:dyDescent="0.25">
      <c r="A84" t="s">
        <v>522</v>
      </c>
      <c r="B84" t="s">
        <v>523</v>
      </c>
      <c r="C84" s="51"/>
      <c r="D84" s="51"/>
      <c r="E84" s="51" t="s">
        <v>519</v>
      </c>
      <c r="F84" s="51"/>
      <c r="G84" s="239"/>
      <c r="H84" s="51"/>
      <c r="I84" s="51"/>
      <c r="J84" t="s">
        <v>196</v>
      </c>
      <c r="K84" t="s">
        <v>196</v>
      </c>
      <c r="L84" t="s">
        <v>196</v>
      </c>
      <c r="M84" t="s">
        <v>196</v>
      </c>
      <c r="N84" t="s">
        <v>196</v>
      </c>
      <c r="O84" t="s">
        <v>196</v>
      </c>
      <c r="P84" t="s">
        <v>196</v>
      </c>
      <c r="R84">
        <v>5</v>
      </c>
    </row>
    <row r="85" spans="1:18" x14ac:dyDescent="0.25">
      <c r="A85" t="s">
        <v>524</v>
      </c>
      <c r="B85" s="51" t="s">
        <v>525</v>
      </c>
      <c r="C85" s="51"/>
      <c r="D85" s="51"/>
      <c r="E85" s="51" t="s">
        <v>519</v>
      </c>
      <c r="F85" s="51"/>
      <c r="G85" s="51"/>
      <c r="H85" s="51"/>
      <c r="I85" s="51"/>
      <c r="J85" s="51" t="s">
        <v>196</v>
      </c>
      <c r="K85" s="51" t="s">
        <v>196</v>
      </c>
      <c r="L85" s="51" t="s">
        <v>196</v>
      </c>
      <c r="M85" s="51" t="s">
        <v>196</v>
      </c>
      <c r="N85" s="51" t="s">
        <v>196</v>
      </c>
      <c r="O85" s="51" t="s">
        <v>196</v>
      </c>
      <c r="P85" s="51" t="s">
        <v>196</v>
      </c>
      <c r="R85">
        <v>6</v>
      </c>
    </row>
    <row r="86" spans="1:18" x14ac:dyDescent="0.25">
      <c r="A86" t="s">
        <v>526</v>
      </c>
      <c r="B86" t="s">
        <v>527</v>
      </c>
      <c r="C86" s="51"/>
      <c r="D86" s="51"/>
      <c r="E86" s="51" t="s">
        <v>519</v>
      </c>
      <c r="F86" s="51"/>
      <c r="G86" s="239"/>
      <c r="H86" s="51"/>
      <c r="I86" s="51"/>
      <c r="J86" t="s">
        <v>196</v>
      </c>
      <c r="K86" t="s">
        <v>196</v>
      </c>
      <c r="L86" t="s">
        <v>196</v>
      </c>
      <c r="M86" t="s">
        <v>196</v>
      </c>
      <c r="N86" t="s">
        <v>196</v>
      </c>
      <c r="O86" t="s">
        <v>196</v>
      </c>
      <c r="P86" t="s">
        <v>196</v>
      </c>
      <c r="R86">
        <v>7</v>
      </c>
    </row>
    <row r="87" spans="1:18" x14ac:dyDescent="0.25">
      <c r="A87" t="s">
        <v>528</v>
      </c>
      <c r="B87" s="51" t="s">
        <v>529</v>
      </c>
      <c r="C87" s="51"/>
      <c r="D87" s="51"/>
      <c r="E87" s="51" t="s">
        <v>519</v>
      </c>
      <c r="F87" s="51"/>
      <c r="G87" s="51"/>
      <c r="H87" s="51"/>
      <c r="I87" s="51"/>
      <c r="J87" s="51" t="s">
        <v>196</v>
      </c>
      <c r="K87" s="51" t="s">
        <v>196</v>
      </c>
      <c r="L87" s="51" t="s">
        <v>196</v>
      </c>
      <c r="M87" s="51" t="s">
        <v>196</v>
      </c>
      <c r="N87" s="51" t="s">
        <v>196</v>
      </c>
      <c r="O87" s="51"/>
      <c r="P87" s="51"/>
      <c r="R87">
        <v>8</v>
      </c>
    </row>
    <row r="88" spans="1:18" x14ac:dyDescent="0.25">
      <c r="A88" t="s">
        <v>530</v>
      </c>
      <c r="B88" s="51" t="s">
        <v>531</v>
      </c>
      <c r="C88" s="51"/>
      <c r="D88" s="51"/>
      <c r="E88" s="51" t="s">
        <v>519</v>
      </c>
      <c r="F88" s="51"/>
      <c r="G88" s="51"/>
      <c r="H88" s="51"/>
      <c r="I88" s="51"/>
      <c r="J88" s="51" t="s">
        <v>196</v>
      </c>
      <c r="K88" s="51" t="s">
        <v>196</v>
      </c>
      <c r="L88" s="51" t="s">
        <v>196</v>
      </c>
      <c r="M88" s="51" t="s">
        <v>196</v>
      </c>
      <c r="N88" s="51" t="s">
        <v>196</v>
      </c>
      <c r="O88" s="51"/>
      <c r="P88" s="51"/>
      <c r="R88">
        <v>9</v>
      </c>
    </row>
    <row r="89" spans="1:18" x14ac:dyDescent="0.25">
      <c r="A89" t="s">
        <v>532</v>
      </c>
      <c r="B89" t="s">
        <v>533</v>
      </c>
      <c r="C89" s="51"/>
      <c r="D89" s="51"/>
      <c r="E89" s="51" t="s">
        <v>519</v>
      </c>
      <c r="F89" s="51"/>
      <c r="G89" s="239"/>
      <c r="H89" s="51"/>
      <c r="I89" s="51"/>
      <c r="J89" t="s">
        <v>196</v>
      </c>
      <c r="K89" t="s">
        <v>196</v>
      </c>
      <c r="L89" t="s">
        <v>196</v>
      </c>
      <c r="M89" t="s">
        <v>196</v>
      </c>
      <c r="N89" t="s">
        <v>196</v>
      </c>
      <c r="O89" t="s">
        <v>196</v>
      </c>
      <c r="P89" t="s">
        <v>196</v>
      </c>
    </row>
    <row r="90" spans="1:18" x14ac:dyDescent="0.25">
      <c r="A90" t="s">
        <v>534</v>
      </c>
      <c r="B90" t="s">
        <v>535</v>
      </c>
      <c r="C90" s="51"/>
      <c r="D90" s="51"/>
      <c r="E90" s="51" t="s">
        <v>536</v>
      </c>
      <c r="F90" s="51"/>
      <c r="G90" s="51"/>
      <c r="H90" s="51"/>
      <c r="I90" s="51"/>
      <c r="J90" t="s">
        <v>196</v>
      </c>
      <c r="K90" t="s">
        <v>196</v>
      </c>
      <c r="L90" t="s">
        <v>196</v>
      </c>
      <c r="R90">
        <v>10</v>
      </c>
    </row>
    <row r="91" spans="1:18" x14ac:dyDescent="0.25">
      <c r="A91" t="s">
        <v>537</v>
      </c>
      <c r="B91" s="51" t="s">
        <v>538</v>
      </c>
      <c r="C91" s="51"/>
      <c r="D91" s="51"/>
      <c r="E91" s="51" t="s">
        <v>539</v>
      </c>
      <c r="F91" s="51"/>
      <c r="G91" s="239"/>
      <c r="H91" s="51"/>
      <c r="I91" s="51"/>
      <c r="J91" s="51" t="s">
        <v>196</v>
      </c>
      <c r="K91" s="51" t="s">
        <v>196</v>
      </c>
      <c r="L91" s="51" t="s">
        <v>196</v>
      </c>
      <c r="M91" s="51" t="s">
        <v>196</v>
      </c>
      <c r="N91" s="51" t="s">
        <v>196</v>
      </c>
      <c r="O91" s="51"/>
      <c r="P91" s="51"/>
      <c r="R91">
        <v>11</v>
      </c>
    </row>
    <row r="92" spans="1:18" x14ac:dyDescent="0.25">
      <c r="A92" t="s">
        <v>540</v>
      </c>
      <c r="B92" s="51" t="s">
        <v>541</v>
      </c>
      <c r="C92" s="51"/>
      <c r="D92" s="51"/>
      <c r="E92" s="51" t="s">
        <v>539</v>
      </c>
      <c r="F92" s="51"/>
      <c r="G92" s="239"/>
      <c r="H92" s="51"/>
      <c r="I92" s="51"/>
      <c r="J92" s="51"/>
      <c r="K92" s="51"/>
      <c r="L92" s="51"/>
      <c r="M92" s="51"/>
      <c r="N92" s="51"/>
      <c r="O92" s="51"/>
      <c r="P92" s="51" t="s">
        <v>196</v>
      </c>
    </row>
    <row r="93" spans="1:18" x14ac:dyDescent="0.25">
      <c r="A93" t="s">
        <v>542</v>
      </c>
      <c r="B93" s="51" t="s">
        <v>543</v>
      </c>
      <c r="C93" s="51"/>
      <c r="D93" s="51">
        <v>3</v>
      </c>
      <c r="E93" s="51" t="s">
        <v>539</v>
      </c>
      <c r="F93" s="51"/>
      <c r="G93" s="51"/>
      <c r="H93" s="51"/>
      <c r="I93" s="51"/>
      <c r="J93" s="51" t="s">
        <v>196</v>
      </c>
      <c r="K93" s="51" t="s">
        <v>196</v>
      </c>
      <c r="L93" s="51" t="s">
        <v>196</v>
      </c>
      <c r="M93" s="51" t="s">
        <v>196</v>
      </c>
      <c r="N93" s="51" t="s">
        <v>196</v>
      </c>
      <c r="O93" s="51"/>
      <c r="P93" s="51"/>
      <c r="R93">
        <v>12</v>
      </c>
    </row>
    <row r="94" spans="1:18" x14ac:dyDescent="0.25">
      <c r="A94" t="s">
        <v>544</v>
      </c>
      <c r="B94" s="51" t="s">
        <v>545</v>
      </c>
      <c r="C94" s="51"/>
      <c r="D94" s="51"/>
      <c r="E94" s="51" t="s">
        <v>539</v>
      </c>
      <c r="F94" s="51"/>
      <c r="G94" s="239"/>
      <c r="H94" s="51"/>
      <c r="I94" s="51"/>
      <c r="J94" s="51"/>
      <c r="K94" s="51"/>
      <c r="L94" s="51"/>
      <c r="M94" s="51"/>
      <c r="N94" s="51"/>
      <c r="O94" s="51" t="s">
        <v>196</v>
      </c>
      <c r="P94" s="51"/>
    </row>
    <row r="95" spans="1:18" x14ac:dyDescent="0.25">
      <c r="A95" t="s">
        <v>546</v>
      </c>
      <c r="B95" s="51" t="s">
        <v>547</v>
      </c>
      <c r="C95" s="51"/>
      <c r="D95" s="51"/>
      <c r="E95" s="51" t="s">
        <v>516</v>
      </c>
      <c r="F95" s="51"/>
      <c r="G95" s="239"/>
      <c r="H95" s="51"/>
      <c r="I95" s="51"/>
      <c r="J95" s="51"/>
      <c r="K95" s="51"/>
      <c r="L95" s="51"/>
      <c r="M95" s="51"/>
      <c r="N95" s="51"/>
      <c r="O95" s="51" t="s">
        <v>196</v>
      </c>
      <c r="P95" s="51"/>
    </row>
    <row r="96" spans="1:18" x14ac:dyDescent="0.25">
      <c r="A96" t="s">
        <v>548</v>
      </c>
      <c r="B96" s="51" t="s">
        <v>549</v>
      </c>
      <c r="C96" s="51"/>
      <c r="D96" s="51"/>
      <c r="E96" s="51" t="s">
        <v>539</v>
      </c>
      <c r="F96" s="51"/>
      <c r="G96" s="239"/>
      <c r="H96" s="51"/>
      <c r="I96" s="51"/>
      <c r="J96" s="51"/>
      <c r="K96" s="51"/>
      <c r="L96" s="51" t="s">
        <v>196</v>
      </c>
      <c r="M96" s="51"/>
      <c r="N96" s="51"/>
      <c r="O96" s="51"/>
      <c r="P96" s="51"/>
    </row>
    <row r="97" spans="1:18" x14ac:dyDescent="0.25">
      <c r="A97" t="s">
        <v>550</v>
      </c>
      <c r="B97" s="51" t="s">
        <v>551</v>
      </c>
      <c r="C97" s="51"/>
      <c r="D97" s="51"/>
      <c r="E97" s="51" t="s">
        <v>539</v>
      </c>
      <c r="F97" s="51"/>
      <c r="G97" s="239"/>
      <c r="H97" s="51"/>
      <c r="I97" s="51"/>
      <c r="J97" s="51" t="s">
        <v>196</v>
      </c>
      <c r="K97" s="51" t="s">
        <v>196</v>
      </c>
      <c r="L97" s="51" t="s">
        <v>196</v>
      </c>
      <c r="M97" s="51" t="s">
        <v>196</v>
      </c>
      <c r="N97" s="51"/>
      <c r="O97" s="51" t="s">
        <v>196</v>
      </c>
      <c r="P97" s="51" t="s">
        <v>196</v>
      </c>
      <c r="R97">
        <v>13</v>
      </c>
    </row>
    <row r="98" spans="1:18" x14ac:dyDescent="0.25">
      <c r="A98" t="s">
        <v>552</v>
      </c>
      <c r="B98" s="51" t="s">
        <v>553</v>
      </c>
      <c r="C98" s="51"/>
      <c r="D98" s="51"/>
      <c r="E98" s="51" t="s">
        <v>539</v>
      </c>
      <c r="F98" s="51"/>
      <c r="G98" s="239"/>
      <c r="H98" s="51"/>
      <c r="I98" s="51"/>
      <c r="J98" s="51" t="s">
        <v>196</v>
      </c>
      <c r="K98" s="51" t="s">
        <v>196</v>
      </c>
      <c r="L98" s="51" t="s">
        <v>196</v>
      </c>
      <c r="M98" s="51" t="s">
        <v>196</v>
      </c>
      <c r="N98" s="51"/>
      <c r="O98" s="51" t="s">
        <v>196</v>
      </c>
      <c r="P98" s="51" t="s">
        <v>196</v>
      </c>
    </row>
    <row r="99" spans="1:18" x14ac:dyDescent="0.25">
      <c r="A99" t="s">
        <v>554</v>
      </c>
      <c r="B99" s="51" t="s">
        <v>555</v>
      </c>
      <c r="C99" s="51"/>
      <c r="D99" s="51"/>
      <c r="E99" s="51" t="s">
        <v>539</v>
      </c>
      <c r="F99" s="51"/>
      <c r="G99" s="239"/>
      <c r="H99" s="51"/>
      <c r="I99" s="51"/>
      <c r="J99" s="51" t="s">
        <v>196</v>
      </c>
      <c r="K99" s="51" t="s">
        <v>196</v>
      </c>
      <c r="L99" s="51" t="s">
        <v>196</v>
      </c>
      <c r="M99" s="51" t="s">
        <v>196</v>
      </c>
      <c r="N99" s="51"/>
      <c r="O99" s="51"/>
      <c r="P99" s="51" t="s">
        <v>196</v>
      </c>
      <c r="R99">
        <v>14</v>
      </c>
    </row>
    <row r="100" spans="1:18" x14ac:dyDescent="0.25">
      <c r="A100" t="s">
        <v>556</v>
      </c>
      <c r="B100" s="51" t="s">
        <v>557</v>
      </c>
      <c r="C100" s="51"/>
      <c r="D100" s="51"/>
      <c r="E100" s="51" t="s">
        <v>539</v>
      </c>
      <c r="F100" s="51"/>
      <c r="G100" s="51"/>
      <c r="H100" s="51"/>
      <c r="I100" s="51"/>
      <c r="J100" s="51"/>
      <c r="K100" s="51"/>
      <c r="L100" s="239" t="s">
        <v>558</v>
      </c>
      <c r="M100" s="51"/>
      <c r="N100" s="51"/>
      <c r="O100" s="51"/>
      <c r="P100" s="51"/>
    </row>
    <row r="101" spans="1:18" x14ac:dyDescent="0.25">
      <c r="A101" t="s">
        <v>559</v>
      </c>
      <c r="B101" s="51" t="s">
        <v>560</v>
      </c>
      <c r="C101" s="51"/>
      <c r="D101" s="51"/>
      <c r="E101" s="51" t="s">
        <v>539</v>
      </c>
      <c r="F101" s="51"/>
      <c r="G101" s="51"/>
      <c r="H101" s="51"/>
      <c r="I101" s="51"/>
      <c r="J101" s="51" t="s">
        <v>196</v>
      </c>
      <c r="K101" s="51" t="s">
        <v>196</v>
      </c>
      <c r="L101" s="51" t="s">
        <v>196</v>
      </c>
      <c r="M101" s="51"/>
      <c r="N101" s="51"/>
      <c r="O101" s="51"/>
      <c r="P101" s="51" t="s">
        <v>196</v>
      </c>
      <c r="R101">
        <v>15</v>
      </c>
    </row>
    <row r="102" spans="1:18" x14ac:dyDescent="0.25">
      <c r="A102" t="s">
        <v>561</v>
      </c>
      <c r="B102" s="51" t="s">
        <v>562</v>
      </c>
      <c r="C102" s="51"/>
      <c r="D102" s="51"/>
      <c r="E102" s="51" t="s">
        <v>539</v>
      </c>
      <c r="F102" s="51"/>
      <c r="G102" s="51"/>
      <c r="H102" s="51"/>
      <c r="I102" s="51"/>
      <c r="J102" s="51" t="s">
        <v>196</v>
      </c>
      <c r="K102" s="51" t="s">
        <v>196</v>
      </c>
      <c r="L102" s="51" t="s">
        <v>196</v>
      </c>
      <c r="M102" s="51"/>
      <c r="N102" s="51"/>
      <c r="O102" s="51"/>
      <c r="P102" s="51" t="s">
        <v>196</v>
      </c>
    </row>
    <row r="103" spans="1:18" x14ac:dyDescent="0.25">
      <c r="A103" t="s">
        <v>563</v>
      </c>
      <c r="B103" s="62" t="s">
        <v>564</v>
      </c>
      <c r="C103" s="62"/>
      <c r="D103" s="62"/>
      <c r="E103" s="62" t="s">
        <v>539</v>
      </c>
      <c r="F103" s="62"/>
      <c r="G103" s="62"/>
      <c r="H103" s="62"/>
      <c r="I103" s="62"/>
      <c r="J103" s="62"/>
      <c r="K103" s="62"/>
      <c r="L103" s="62" t="s">
        <v>196</v>
      </c>
      <c r="M103" s="62"/>
      <c r="N103" s="62"/>
      <c r="O103" s="62"/>
      <c r="P103" s="62"/>
    </row>
    <row r="104" spans="1:18" x14ac:dyDescent="0.25">
      <c r="B104" s="62"/>
      <c r="C104" s="62"/>
      <c r="D104" s="62"/>
      <c r="E104" s="62"/>
      <c r="F104" s="62"/>
      <c r="G104" s="62"/>
      <c r="H104" s="62"/>
      <c r="I104" s="62"/>
      <c r="J104" s="62"/>
      <c r="K104" s="62"/>
      <c r="L104" s="62"/>
      <c r="M104" s="62"/>
      <c r="N104" s="62"/>
      <c r="O104" s="62"/>
      <c r="P104" s="62"/>
    </row>
    <row r="105" spans="1:18" x14ac:dyDescent="0.25">
      <c r="B105" s="62"/>
      <c r="C105" s="62"/>
      <c r="D105" s="62"/>
      <c r="E105" s="62"/>
      <c r="F105" s="62"/>
      <c r="G105" s="62"/>
      <c r="H105" s="62"/>
      <c r="I105" s="62"/>
      <c r="J105" s="62"/>
      <c r="K105" s="62"/>
      <c r="L105" s="62"/>
      <c r="M105" s="62"/>
      <c r="N105" s="62"/>
      <c r="O105" s="62"/>
      <c r="P105" s="62"/>
    </row>
    <row r="106" spans="1:18" x14ac:dyDescent="0.25">
      <c r="B106" s="62"/>
      <c r="C106" s="62"/>
      <c r="D106" s="62"/>
      <c r="E106" s="62"/>
      <c r="F106" s="62"/>
      <c r="G106" s="62"/>
      <c r="H106" s="62"/>
      <c r="I106" s="62"/>
      <c r="J106" s="62"/>
      <c r="K106" s="62"/>
      <c r="L106" s="62"/>
      <c r="M106" s="62"/>
      <c r="N106" s="62"/>
      <c r="O106" s="62"/>
      <c r="P106" s="62"/>
    </row>
    <row r="107" spans="1:18" x14ac:dyDescent="0.25">
      <c r="B107" s="62"/>
      <c r="C107" s="62"/>
      <c r="D107" s="62"/>
      <c r="E107" s="62"/>
      <c r="F107" s="62"/>
      <c r="G107" s="62"/>
      <c r="H107" s="62"/>
      <c r="I107" s="62"/>
      <c r="J107" s="62"/>
      <c r="K107" s="62"/>
      <c r="L107" s="62"/>
      <c r="M107" s="62"/>
      <c r="N107" s="62"/>
      <c r="O107" s="62"/>
      <c r="P107" s="62"/>
    </row>
    <row r="108" spans="1:18" x14ac:dyDescent="0.25">
      <c r="B108" s="62"/>
      <c r="C108" s="62"/>
      <c r="D108" s="62"/>
      <c r="E108" s="62"/>
      <c r="F108" s="62"/>
      <c r="G108" s="62"/>
      <c r="H108" s="62"/>
      <c r="I108" s="62"/>
      <c r="J108" s="62"/>
      <c r="K108" s="62"/>
      <c r="L108" s="62"/>
      <c r="M108" s="62"/>
      <c r="N108" s="62"/>
      <c r="O108" s="62"/>
      <c r="P108" s="62"/>
    </row>
    <row r="109" spans="1:18" x14ac:dyDescent="0.25">
      <c r="B109" s="62"/>
      <c r="C109" s="62"/>
      <c r="D109" s="62"/>
      <c r="E109" s="62"/>
      <c r="F109" s="62"/>
      <c r="G109" s="62"/>
      <c r="H109" s="62"/>
      <c r="I109" s="62"/>
      <c r="J109" s="62"/>
      <c r="K109" s="62"/>
      <c r="L109" s="62"/>
      <c r="M109" s="62"/>
      <c r="N109" s="62"/>
      <c r="O109" s="62"/>
      <c r="P109" s="62"/>
    </row>
    <row r="110" spans="1:18" x14ac:dyDescent="0.25">
      <c r="B110" s="62"/>
      <c r="C110" s="62"/>
      <c r="D110" s="62"/>
      <c r="E110" s="62"/>
      <c r="F110" s="62"/>
      <c r="G110" s="62"/>
      <c r="H110" s="62"/>
      <c r="I110" s="62"/>
      <c r="J110" s="62"/>
      <c r="K110" s="62"/>
      <c r="L110" s="62"/>
      <c r="M110" s="62"/>
      <c r="N110" s="62"/>
      <c r="O110" s="62"/>
      <c r="P110" s="62"/>
    </row>
    <row r="111" spans="1:18" x14ac:dyDescent="0.25">
      <c r="B111" s="62"/>
      <c r="C111" s="62"/>
      <c r="D111" s="62"/>
      <c r="E111" s="62"/>
      <c r="F111" s="62"/>
      <c r="G111" s="62"/>
      <c r="H111" s="62"/>
      <c r="I111" s="62"/>
      <c r="J111" s="62"/>
      <c r="K111" s="62"/>
      <c r="L111" s="62"/>
      <c r="M111" s="62"/>
      <c r="N111" s="62"/>
      <c r="O111" s="62"/>
      <c r="P111" s="62"/>
    </row>
    <row r="112" spans="1:18" x14ac:dyDescent="0.25">
      <c r="A112" t="s">
        <v>565</v>
      </c>
      <c r="B112" s="62" t="s">
        <v>566</v>
      </c>
      <c r="C112" s="62"/>
      <c r="D112" s="62"/>
      <c r="E112" s="62" t="s">
        <v>539</v>
      </c>
      <c r="F112" s="62"/>
      <c r="G112" s="62"/>
      <c r="H112" s="62"/>
      <c r="I112" s="62"/>
      <c r="J112" s="62"/>
      <c r="K112" s="62"/>
      <c r="L112" s="62" t="s">
        <v>196</v>
      </c>
      <c r="M112" s="62"/>
      <c r="N112" s="62"/>
      <c r="O112" s="62"/>
      <c r="P112" s="62"/>
    </row>
    <row r="113" spans="1:16" x14ac:dyDescent="0.25">
      <c r="B113" s="62"/>
      <c r="C113" s="62"/>
      <c r="D113" s="62"/>
      <c r="E113" s="62"/>
      <c r="F113" s="62"/>
      <c r="G113" s="62"/>
      <c r="H113" s="62"/>
      <c r="I113" s="62"/>
      <c r="J113" s="62"/>
      <c r="K113" s="62"/>
      <c r="L113" s="62"/>
      <c r="M113" s="62"/>
      <c r="N113" s="62"/>
      <c r="O113" s="62"/>
      <c r="P113" s="62"/>
    </row>
    <row r="114" spans="1:16" x14ac:dyDescent="0.25">
      <c r="B114" s="62"/>
      <c r="C114" s="62"/>
      <c r="D114" s="62"/>
      <c r="E114" s="62"/>
      <c r="F114" s="62"/>
      <c r="G114" s="62"/>
      <c r="H114" s="62"/>
      <c r="I114" s="62"/>
      <c r="J114" s="62"/>
      <c r="K114" s="62"/>
      <c r="L114" s="62"/>
      <c r="M114" s="62"/>
      <c r="N114" s="62"/>
      <c r="O114" s="62"/>
      <c r="P114" s="62"/>
    </row>
    <row r="115" spans="1:16" x14ac:dyDescent="0.25">
      <c r="B115" s="62"/>
      <c r="C115" s="62"/>
      <c r="D115" s="62"/>
      <c r="E115" s="62"/>
      <c r="F115" s="62"/>
      <c r="G115" s="62"/>
      <c r="H115" s="62"/>
      <c r="I115" s="62"/>
      <c r="J115" s="62"/>
      <c r="K115" s="62"/>
      <c r="L115" s="62"/>
      <c r="M115" s="62"/>
      <c r="N115" s="62"/>
      <c r="O115" s="62"/>
      <c r="P115" s="62"/>
    </row>
    <row r="116" spans="1:16" x14ac:dyDescent="0.25">
      <c r="B116" s="62"/>
      <c r="C116" s="62"/>
      <c r="D116" s="62"/>
      <c r="E116" s="62"/>
      <c r="F116" s="62"/>
      <c r="G116" s="62"/>
      <c r="H116" s="62"/>
      <c r="I116" s="62"/>
      <c r="J116" s="62"/>
      <c r="K116" s="62"/>
      <c r="L116" s="62"/>
      <c r="M116" s="62"/>
      <c r="N116" s="62"/>
      <c r="O116" s="62"/>
      <c r="P116" s="62"/>
    </row>
    <row r="117" spans="1:16" x14ac:dyDescent="0.25">
      <c r="B117" s="62"/>
      <c r="C117" s="62"/>
      <c r="D117" s="62"/>
      <c r="E117" s="62"/>
      <c r="F117" s="62"/>
      <c r="G117" s="62"/>
      <c r="H117" s="62"/>
      <c r="I117" s="62"/>
      <c r="J117" s="62"/>
      <c r="K117" s="62"/>
      <c r="L117" s="62"/>
      <c r="M117" s="62"/>
      <c r="N117" s="62"/>
      <c r="O117" s="62"/>
      <c r="P117" s="62"/>
    </row>
    <row r="118" spans="1:16" x14ac:dyDescent="0.25">
      <c r="B118" s="62"/>
      <c r="C118" s="62"/>
      <c r="D118" s="62"/>
      <c r="E118" s="62"/>
      <c r="F118" s="62"/>
      <c r="G118" s="62"/>
      <c r="H118" s="62"/>
      <c r="I118" s="62"/>
      <c r="J118" s="62"/>
      <c r="K118" s="62"/>
      <c r="L118" s="62"/>
      <c r="M118" s="62"/>
      <c r="N118" s="62"/>
      <c r="O118" s="62"/>
      <c r="P118" s="62"/>
    </row>
    <row r="119" spans="1:16" x14ac:dyDescent="0.25">
      <c r="B119" s="62"/>
      <c r="C119" s="62"/>
      <c r="D119" s="62"/>
      <c r="E119" s="62"/>
      <c r="F119" s="62"/>
      <c r="G119" s="62"/>
      <c r="H119" s="62"/>
      <c r="I119" s="62"/>
      <c r="J119" s="62"/>
      <c r="K119" s="62"/>
      <c r="L119" s="62"/>
      <c r="M119" s="62"/>
      <c r="N119" s="62"/>
      <c r="O119" s="62"/>
      <c r="P119" s="62"/>
    </row>
    <row r="120" spans="1:16" x14ac:dyDescent="0.25">
      <c r="B120" s="62"/>
      <c r="C120" s="62"/>
      <c r="D120" s="62"/>
      <c r="E120" s="62"/>
      <c r="F120" s="62"/>
      <c r="G120" s="62"/>
      <c r="H120" s="62"/>
      <c r="I120" s="62"/>
      <c r="J120" s="62"/>
      <c r="K120" s="62"/>
      <c r="L120" s="62"/>
      <c r="M120" s="62"/>
      <c r="N120" s="62"/>
      <c r="O120" s="62"/>
      <c r="P120" s="62"/>
    </row>
    <row r="121" spans="1:16" x14ac:dyDescent="0.25">
      <c r="A121" t="s">
        <v>567</v>
      </c>
      <c r="B121" s="51" t="s">
        <v>568</v>
      </c>
      <c r="C121" s="51"/>
      <c r="D121" s="51"/>
      <c r="E121" s="51"/>
      <c r="F121" s="51"/>
      <c r="G121" s="239"/>
      <c r="H121" s="51"/>
      <c r="I121" s="51"/>
      <c r="J121" s="51"/>
      <c r="K121" s="51"/>
      <c r="L121" s="51"/>
      <c r="M121" s="51" t="s">
        <v>196</v>
      </c>
      <c r="N121" s="51"/>
      <c r="O121" s="51"/>
      <c r="P121" s="51"/>
    </row>
    <row r="122" spans="1:16" x14ac:dyDescent="0.25">
      <c r="A122" t="s">
        <v>569</v>
      </c>
      <c r="B122" s="51" t="s">
        <v>570</v>
      </c>
      <c r="C122" s="51"/>
      <c r="D122" s="51"/>
      <c r="E122" s="51" t="s">
        <v>571</v>
      </c>
      <c r="F122" s="51"/>
      <c r="G122" s="51"/>
      <c r="H122" s="51"/>
      <c r="I122" s="51"/>
      <c r="J122" s="51"/>
      <c r="K122" s="51" t="s">
        <v>196</v>
      </c>
      <c r="L122" s="51"/>
      <c r="M122" s="51"/>
      <c r="N122" s="51"/>
      <c r="O122" s="51"/>
      <c r="P122" s="51"/>
    </row>
    <row r="123" spans="1:16" x14ac:dyDescent="0.25">
      <c r="A123" t="s">
        <v>572</v>
      </c>
      <c r="B123" s="51" t="s">
        <v>573</v>
      </c>
      <c r="C123" s="51"/>
      <c r="D123" s="51"/>
      <c r="E123" s="51" t="s">
        <v>539</v>
      </c>
      <c r="F123" s="51"/>
      <c r="G123" s="51"/>
      <c r="H123" s="51"/>
      <c r="I123" s="51"/>
      <c r="J123" s="51"/>
      <c r="K123" s="239" t="s">
        <v>574</v>
      </c>
      <c r="L123" s="51"/>
      <c r="M123" s="51"/>
      <c r="N123" s="51" t="s">
        <v>196</v>
      </c>
      <c r="O123" s="51"/>
      <c r="P123" s="51"/>
    </row>
    <row r="124" spans="1:16" x14ac:dyDescent="0.25">
      <c r="A124" t="s">
        <v>575</v>
      </c>
      <c r="B124" s="51" t="s">
        <v>576</v>
      </c>
      <c r="C124" s="51"/>
      <c r="D124" s="51"/>
      <c r="E124" s="51" t="s">
        <v>577</v>
      </c>
      <c r="F124" s="51"/>
      <c r="G124" s="51"/>
      <c r="H124" s="51"/>
      <c r="I124" s="51"/>
      <c r="J124" s="51"/>
      <c r="K124" s="51"/>
      <c r="L124" s="51"/>
      <c r="M124" s="51"/>
      <c r="N124" s="51"/>
      <c r="O124" s="51"/>
      <c r="P124" s="51" t="s">
        <v>196</v>
      </c>
    </row>
    <row r="125" spans="1:16" x14ac:dyDescent="0.25">
      <c r="A125" t="s">
        <v>578</v>
      </c>
      <c r="B125" s="51" t="s">
        <v>579</v>
      </c>
      <c r="C125" s="51"/>
      <c r="D125" s="51"/>
      <c r="E125" s="51" t="s">
        <v>539</v>
      </c>
      <c r="F125" s="51"/>
      <c r="G125" s="51"/>
      <c r="H125" s="51"/>
      <c r="I125" s="51"/>
      <c r="J125" s="51"/>
      <c r="K125" s="51" t="s">
        <v>196</v>
      </c>
      <c r="L125" s="51"/>
      <c r="M125" s="51"/>
      <c r="N125" s="51" t="s">
        <v>196</v>
      </c>
      <c r="O125" s="51"/>
      <c r="P125" s="51"/>
    </row>
    <row r="126" spans="1:16" x14ac:dyDescent="0.25">
      <c r="A126" t="s">
        <v>580</v>
      </c>
      <c r="B126" s="51" t="s">
        <v>581</v>
      </c>
      <c r="C126" s="51"/>
      <c r="D126" s="51"/>
      <c r="E126" s="51" t="s">
        <v>539</v>
      </c>
      <c r="F126" s="51"/>
      <c r="G126" s="51"/>
      <c r="H126" s="51"/>
      <c r="I126" s="51"/>
      <c r="J126" s="51"/>
      <c r="K126" s="51"/>
      <c r="L126" s="51"/>
      <c r="M126" s="51"/>
      <c r="N126" s="51"/>
      <c r="O126" s="51"/>
      <c r="P126" s="51"/>
    </row>
    <row r="127" spans="1:16" x14ac:dyDescent="0.25">
      <c r="A127" t="s">
        <v>582</v>
      </c>
      <c r="B127" s="51" t="s">
        <v>583</v>
      </c>
      <c r="C127" s="51"/>
      <c r="D127" s="51"/>
      <c r="E127" s="51" t="s">
        <v>539</v>
      </c>
      <c r="F127" s="51"/>
      <c r="G127" s="51"/>
      <c r="H127" s="51"/>
      <c r="I127" s="51"/>
      <c r="J127" s="51"/>
      <c r="K127" s="51" t="s">
        <v>196</v>
      </c>
      <c r="L127" s="51"/>
      <c r="M127" s="51"/>
      <c r="N127" s="51" t="s">
        <v>196</v>
      </c>
      <c r="O127" s="51"/>
      <c r="P127" s="51"/>
    </row>
    <row r="128" spans="1:16" x14ac:dyDescent="0.25">
      <c r="A128" t="s">
        <v>584</v>
      </c>
      <c r="B128" s="51" t="s">
        <v>585</v>
      </c>
      <c r="C128" s="51"/>
      <c r="D128" s="51"/>
      <c r="E128" s="51" t="s">
        <v>539</v>
      </c>
      <c r="F128" s="51"/>
      <c r="G128" s="51"/>
      <c r="H128" s="51"/>
      <c r="I128" s="51"/>
      <c r="J128" s="51"/>
      <c r="K128" s="51"/>
      <c r="L128" s="51"/>
      <c r="M128" s="51"/>
      <c r="N128" s="51" t="s">
        <v>196</v>
      </c>
      <c r="O128" s="51"/>
      <c r="P128" s="51"/>
    </row>
    <row r="129" spans="1:18" x14ac:dyDescent="0.25">
      <c r="A129" t="s">
        <v>586</v>
      </c>
      <c r="B129" s="51" t="s">
        <v>587</v>
      </c>
      <c r="C129" s="51"/>
      <c r="D129" s="51"/>
      <c r="E129" s="51" t="s">
        <v>539</v>
      </c>
      <c r="F129" s="51"/>
      <c r="G129" s="51"/>
      <c r="H129" s="51"/>
      <c r="I129" s="51"/>
      <c r="J129" s="51"/>
      <c r="K129" s="51"/>
      <c r="L129" s="51"/>
      <c r="M129" s="51"/>
      <c r="N129" s="51"/>
      <c r="O129" s="51"/>
      <c r="P129" s="51"/>
      <c r="Q129" t="s">
        <v>588</v>
      </c>
    </row>
    <row r="130" spans="1:18" x14ac:dyDescent="0.25">
      <c r="A130" t="s">
        <v>589</v>
      </c>
      <c r="B130" s="51" t="s">
        <v>590</v>
      </c>
      <c r="C130" s="51"/>
      <c r="D130" s="51"/>
      <c r="E130" s="51" t="s">
        <v>539</v>
      </c>
      <c r="F130" s="51"/>
      <c r="G130" s="51"/>
      <c r="H130" s="51"/>
      <c r="I130" s="51"/>
      <c r="J130" s="51"/>
      <c r="K130" s="51" t="s">
        <v>196</v>
      </c>
      <c r="L130" s="51"/>
      <c r="M130" s="51"/>
      <c r="N130" s="51"/>
      <c r="O130" s="51"/>
      <c r="P130" s="51"/>
    </row>
    <row r="131" spans="1:18" x14ac:dyDescent="0.25">
      <c r="A131" t="s">
        <v>591</v>
      </c>
      <c r="B131" s="51" t="s">
        <v>592</v>
      </c>
      <c r="C131" s="51"/>
      <c r="D131" s="51"/>
      <c r="E131" s="51" t="s">
        <v>539</v>
      </c>
      <c r="F131" s="51"/>
      <c r="G131" s="51"/>
      <c r="H131" s="51"/>
      <c r="I131" s="51"/>
      <c r="J131" s="51"/>
      <c r="K131" s="51" t="s">
        <v>196</v>
      </c>
      <c r="L131" s="51"/>
      <c r="M131" s="51"/>
      <c r="N131" s="51"/>
      <c r="O131" s="51"/>
      <c r="P131" s="51"/>
    </row>
    <row r="132" spans="1:18" x14ac:dyDescent="0.25">
      <c r="A132" t="s">
        <v>593</v>
      </c>
      <c r="B132" s="51" t="s">
        <v>594</v>
      </c>
      <c r="C132" s="51"/>
      <c r="D132" s="51"/>
      <c r="E132" s="51" t="s">
        <v>539</v>
      </c>
      <c r="F132" s="51"/>
      <c r="G132" s="51"/>
      <c r="H132" s="51"/>
      <c r="I132" s="51"/>
      <c r="J132" s="51"/>
      <c r="K132" s="51"/>
      <c r="L132" s="51"/>
      <c r="M132" s="51" t="s">
        <v>196</v>
      </c>
      <c r="N132" s="51"/>
      <c r="O132" s="51"/>
      <c r="P132" s="51"/>
    </row>
    <row r="133" spans="1:18" x14ac:dyDescent="0.25">
      <c r="A133" t="s">
        <v>595</v>
      </c>
      <c r="B133" s="51" t="s">
        <v>596</v>
      </c>
      <c r="C133" s="51"/>
      <c r="D133" s="51"/>
      <c r="E133" s="51" t="s">
        <v>539</v>
      </c>
      <c r="F133" s="51"/>
      <c r="G133" s="51"/>
      <c r="H133" s="51"/>
      <c r="I133" s="51"/>
      <c r="J133" s="51"/>
      <c r="K133" s="51"/>
      <c r="L133" s="51"/>
      <c r="M133" s="51" t="s">
        <v>196</v>
      </c>
      <c r="N133" s="51" t="s">
        <v>196</v>
      </c>
      <c r="O133" s="51"/>
      <c r="P133" s="51"/>
    </row>
    <row r="134" spans="1:18" x14ac:dyDescent="0.25">
      <c r="A134" t="s">
        <v>597</v>
      </c>
      <c r="B134" s="51" t="s">
        <v>598</v>
      </c>
      <c r="C134" s="51"/>
      <c r="D134" s="51"/>
      <c r="E134" s="51" t="s">
        <v>539</v>
      </c>
      <c r="F134" s="51"/>
      <c r="G134" s="51"/>
      <c r="H134" s="51"/>
      <c r="I134" s="51"/>
      <c r="J134" s="51"/>
      <c r="K134" s="51"/>
      <c r="L134" s="51"/>
      <c r="M134" s="51"/>
      <c r="N134" s="51" t="s">
        <v>196</v>
      </c>
      <c r="O134" s="51"/>
      <c r="P134" s="51"/>
    </row>
    <row r="135" spans="1:18" x14ac:dyDescent="0.25">
      <c r="A135" t="s">
        <v>599</v>
      </c>
      <c r="B135" s="51" t="s">
        <v>600</v>
      </c>
      <c r="C135" s="51"/>
      <c r="D135" s="51"/>
      <c r="E135" s="51" t="s">
        <v>539</v>
      </c>
      <c r="F135" s="51"/>
      <c r="G135" s="51"/>
      <c r="H135" s="51"/>
      <c r="I135" s="51"/>
      <c r="J135" s="51"/>
      <c r="K135" s="51"/>
      <c r="L135" s="51"/>
      <c r="M135" s="51"/>
      <c r="N135" s="51" t="s">
        <v>196</v>
      </c>
      <c r="O135" s="51"/>
      <c r="P135" s="51"/>
    </row>
    <row r="136" spans="1:18" x14ac:dyDescent="0.25">
      <c r="A136" t="s">
        <v>601</v>
      </c>
      <c r="B136" s="51" t="s">
        <v>602</v>
      </c>
      <c r="C136" s="51"/>
      <c r="D136" s="51"/>
      <c r="E136" s="51" t="s">
        <v>539</v>
      </c>
      <c r="F136" s="51"/>
      <c r="G136" s="51"/>
      <c r="H136" s="51"/>
      <c r="I136" s="51"/>
      <c r="J136" s="51"/>
      <c r="K136" s="51"/>
      <c r="L136" s="51"/>
      <c r="M136" s="51"/>
      <c r="N136" s="51" t="s">
        <v>196</v>
      </c>
      <c r="O136" s="51"/>
      <c r="P136" s="51"/>
    </row>
    <row r="137" spans="1:18" x14ac:dyDescent="0.25">
      <c r="A137" t="s">
        <v>603</v>
      </c>
      <c r="B137" s="51" t="s">
        <v>604</v>
      </c>
      <c r="C137" s="51"/>
      <c r="D137" s="51"/>
      <c r="E137" s="51" t="s">
        <v>539</v>
      </c>
      <c r="F137" s="51"/>
      <c r="G137" s="51"/>
      <c r="H137" s="51"/>
      <c r="I137" s="51"/>
      <c r="J137" s="51"/>
      <c r="K137" s="51"/>
      <c r="L137" s="51"/>
      <c r="M137" s="51"/>
      <c r="N137" s="51"/>
      <c r="O137" s="51"/>
      <c r="P137" s="51"/>
    </row>
    <row r="138" spans="1:18" x14ac:dyDescent="0.25">
      <c r="A138" t="s">
        <v>605</v>
      </c>
      <c r="B138" s="51" t="s">
        <v>606</v>
      </c>
      <c r="C138" s="51"/>
      <c r="D138" s="51"/>
      <c r="E138" s="51" t="s">
        <v>539</v>
      </c>
      <c r="F138" s="51"/>
      <c r="G138" s="51"/>
      <c r="H138" s="51"/>
      <c r="I138" s="51"/>
      <c r="J138" s="51"/>
      <c r="K138" s="51"/>
      <c r="L138" s="51"/>
      <c r="M138" s="51"/>
      <c r="N138" s="51"/>
      <c r="O138" s="51"/>
      <c r="P138" s="51" t="s">
        <v>196</v>
      </c>
    </row>
    <row r="139" spans="1:18" x14ac:dyDescent="0.25">
      <c r="A139" t="s">
        <v>607</v>
      </c>
      <c r="B139" s="51" t="s">
        <v>608</v>
      </c>
      <c r="C139" s="51"/>
      <c r="D139" s="51"/>
      <c r="E139" s="51" t="s">
        <v>539</v>
      </c>
      <c r="F139" s="51"/>
      <c r="G139" s="51"/>
      <c r="H139" s="51"/>
      <c r="I139" s="51"/>
      <c r="J139" s="51"/>
      <c r="K139" s="51"/>
      <c r="L139" s="51" t="s">
        <v>196</v>
      </c>
      <c r="M139" s="51"/>
      <c r="N139" s="51"/>
      <c r="O139" s="51"/>
      <c r="P139" s="51" t="s">
        <v>196</v>
      </c>
    </row>
    <row r="140" spans="1:18" x14ac:dyDescent="0.25">
      <c r="A140" t="s">
        <v>609</v>
      </c>
      <c r="B140" s="51" t="s">
        <v>610</v>
      </c>
      <c r="C140" s="51"/>
      <c r="D140" s="51"/>
      <c r="E140" s="51" t="s">
        <v>539</v>
      </c>
      <c r="F140" s="51"/>
      <c r="G140" s="51"/>
      <c r="H140" s="51"/>
      <c r="I140" s="51"/>
      <c r="J140" s="51"/>
      <c r="K140" s="51"/>
      <c r="L140" s="51"/>
      <c r="M140" s="51"/>
      <c r="N140" s="51"/>
      <c r="O140" s="51"/>
      <c r="P140" s="51"/>
    </row>
    <row r="141" spans="1:18" x14ac:dyDescent="0.25">
      <c r="A141" t="s">
        <v>611</v>
      </c>
      <c r="B141" s="51" t="s">
        <v>612</v>
      </c>
      <c r="C141" s="51"/>
      <c r="D141" s="51"/>
      <c r="E141" s="51" t="s">
        <v>539</v>
      </c>
      <c r="F141" s="51"/>
      <c r="G141" s="51"/>
      <c r="H141" s="51"/>
      <c r="I141" s="51"/>
      <c r="J141" s="51"/>
      <c r="K141" s="51"/>
      <c r="L141" s="51"/>
      <c r="M141" s="51"/>
      <c r="N141" s="51"/>
      <c r="O141" s="51"/>
      <c r="P141" s="51"/>
    </row>
    <row r="142" spans="1:18" x14ac:dyDescent="0.25">
      <c r="A142" t="s">
        <v>613</v>
      </c>
      <c r="B142" s="51" t="s">
        <v>614</v>
      </c>
      <c r="C142" s="51"/>
      <c r="D142" s="51"/>
      <c r="E142" s="51" t="s">
        <v>539</v>
      </c>
      <c r="F142" s="51"/>
      <c r="G142" s="51"/>
      <c r="H142" s="51"/>
      <c r="I142" s="51"/>
      <c r="J142" s="51"/>
      <c r="K142" s="51"/>
      <c r="L142" s="51"/>
      <c r="M142" s="51"/>
      <c r="N142" s="51"/>
      <c r="O142" s="51"/>
      <c r="P142" s="51"/>
    </row>
    <row r="143" spans="1:18" x14ac:dyDescent="0.25">
      <c r="A143" t="s">
        <v>615</v>
      </c>
      <c r="B143" s="51" t="s">
        <v>616</v>
      </c>
      <c r="C143" s="51"/>
      <c r="D143" s="51"/>
      <c r="E143" s="51" t="s">
        <v>539</v>
      </c>
      <c r="F143" s="51"/>
      <c r="G143" s="51"/>
      <c r="H143" s="51"/>
      <c r="I143" s="51"/>
      <c r="J143" s="51"/>
      <c r="K143" s="51"/>
      <c r="L143" s="51"/>
      <c r="M143" s="51"/>
      <c r="N143" s="51"/>
      <c r="O143" s="51"/>
      <c r="P143" s="51"/>
    </row>
    <row r="144" spans="1:18" x14ac:dyDescent="0.25">
      <c r="A144" t="s">
        <v>617</v>
      </c>
      <c r="B144" s="51" t="s">
        <v>618</v>
      </c>
      <c r="C144" s="51"/>
      <c r="D144" s="51"/>
      <c r="E144" s="51" t="s">
        <v>539</v>
      </c>
      <c r="F144" s="51"/>
      <c r="G144" s="51"/>
      <c r="H144" s="51"/>
      <c r="I144" s="51"/>
      <c r="J144" s="51"/>
      <c r="K144" s="51"/>
      <c r="L144" s="51"/>
      <c r="M144" s="51"/>
      <c r="N144" s="51"/>
      <c r="O144" s="51"/>
      <c r="P144" s="51"/>
      <c r="R144">
        <v>8</v>
      </c>
    </row>
    <row r="145" spans="1:18" x14ac:dyDescent="0.25">
      <c r="A145" t="s">
        <v>619</v>
      </c>
      <c r="B145" s="51" t="s">
        <v>620</v>
      </c>
      <c r="C145" s="51"/>
      <c r="D145" s="51"/>
      <c r="E145" s="51" t="s">
        <v>539</v>
      </c>
      <c r="F145" s="51"/>
      <c r="G145" s="51"/>
      <c r="H145" s="51"/>
      <c r="I145" s="51"/>
      <c r="J145" s="51"/>
      <c r="K145" s="51"/>
      <c r="L145" s="51"/>
      <c r="M145" s="51"/>
      <c r="N145" s="51"/>
      <c r="O145" s="51"/>
      <c r="P145" s="51"/>
    </row>
    <row r="146" spans="1:18" x14ac:dyDescent="0.25">
      <c r="A146" t="s">
        <v>621</v>
      </c>
      <c r="B146" s="51" t="s">
        <v>622</v>
      </c>
      <c r="C146" s="51"/>
      <c r="D146" s="51"/>
      <c r="E146" s="51" t="s">
        <v>539</v>
      </c>
      <c r="F146" s="51"/>
      <c r="G146" s="51"/>
      <c r="H146" s="51"/>
      <c r="I146" s="51"/>
      <c r="J146" s="51"/>
      <c r="K146" s="51"/>
      <c r="L146" s="51"/>
      <c r="M146" s="51"/>
      <c r="N146" s="51"/>
      <c r="O146" s="51"/>
      <c r="P146" s="51"/>
    </row>
    <row r="147" spans="1:18" x14ac:dyDescent="0.25">
      <c r="A147" t="s">
        <v>623</v>
      </c>
      <c r="B147" s="240" t="s">
        <v>624</v>
      </c>
      <c r="C147" s="62"/>
      <c r="D147" s="62"/>
      <c r="E147" s="208" t="s">
        <v>539</v>
      </c>
      <c r="F147" s="62"/>
      <c r="G147" s="62"/>
      <c r="H147" s="62"/>
      <c r="I147" s="62"/>
      <c r="J147" s="62"/>
      <c r="K147" s="62"/>
      <c r="L147" s="62"/>
      <c r="M147" s="62"/>
      <c r="N147" s="62"/>
      <c r="O147" s="208"/>
      <c r="P147" s="208"/>
    </row>
    <row r="148" spans="1:18" x14ac:dyDescent="0.25">
      <c r="B148" s="240"/>
      <c r="C148" s="62"/>
      <c r="D148" s="62"/>
      <c r="E148" s="208"/>
      <c r="F148" s="62"/>
      <c r="G148" s="62"/>
      <c r="H148" s="62"/>
      <c r="I148" s="62"/>
      <c r="J148" s="62"/>
      <c r="K148" s="62"/>
      <c r="L148" s="62"/>
      <c r="M148" s="62"/>
      <c r="N148" s="62"/>
      <c r="O148" s="208"/>
      <c r="P148" s="208"/>
    </row>
    <row r="149" spans="1:18" x14ac:dyDescent="0.25">
      <c r="B149" s="240"/>
      <c r="C149" s="62"/>
      <c r="D149" s="62"/>
      <c r="E149" s="208"/>
      <c r="F149" s="62"/>
      <c r="G149" s="62"/>
      <c r="H149" s="62"/>
      <c r="I149" s="62"/>
      <c r="J149" s="62"/>
      <c r="K149" s="62"/>
      <c r="L149" s="62"/>
      <c r="M149" s="62"/>
      <c r="N149" s="62"/>
      <c r="O149" s="208"/>
      <c r="P149" s="208"/>
    </row>
    <row r="150" spans="1:18" x14ac:dyDescent="0.25">
      <c r="A150" t="s">
        <v>625</v>
      </c>
      <c r="B150" s="240" t="s">
        <v>626</v>
      </c>
      <c r="C150" s="62"/>
      <c r="D150" s="62"/>
      <c r="E150" s="208" t="s">
        <v>627</v>
      </c>
      <c r="F150" s="62"/>
      <c r="G150" s="62"/>
      <c r="H150" s="62"/>
      <c r="I150" s="62"/>
      <c r="J150" s="62"/>
      <c r="K150" s="62"/>
      <c r="L150" s="62" t="s">
        <v>196</v>
      </c>
      <c r="M150" s="62"/>
      <c r="N150" s="62"/>
      <c r="O150" s="208"/>
      <c r="P150" s="208" t="s">
        <v>196</v>
      </c>
    </row>
    <row r="151" spans="1:18" x14ac:dyDescent="0.25">
      <c r="B151" s="240"/>
      <c r="C151" s="62"/>
      <c r="D151" s="62"/>
      <c r="E151" s="208"/>
      <c r="F151" s="62"/>
      <c r="G151" s="62"/>
      <c r="H151" s="62"/>
      <c r="I151" s="62"/>
      <c r="J151" s="62"/>
      <c r="K151" s="62"/>
      <c r="L151" s="62"/>
      <c r="M151" s="62"/>
      <c r="N151" s="62"/>
      <c r="O151" s="208"/>
      <c r="P151" s="208"/>
    </row>
    <row r="152" spans="1:18" x14ac:dyDescent="0.25">
      <c r="A152" t="s">
        <v>628</v>
      </c>
      <c r="B152" s="208" t="s">
        <v>629</v>
      </c>
      <c r="C152" s="62"/>
      <c r="D152" s="62"/>
      <c r="E152" s="208" t="s">
        <v>577</v>
      </c>
      <c r="F152" s="62"/>
      <c r="G152" s="62"/>
      <c r="H152" s="62"/>
      <c r="I152" s="62"/>
      <c r="J152" s="62"/>
      <c r="K152" s="62"/>
      <c r="L152" s="62"/>
      <c r="M152" s="62"/>
      <c r="N152" s="62"/>
      <c r="O152" s="208" t="s">
        <v>196</v>
      </c>
      <c r="P152" s="208" t="s">
        <v>196</v>
      </c>
    </row>
    <row r="153" spans="1:18" x14ac:dyDescent="0.25">
      <c r="A153" t="s">
        <v>630</v>
      </c>
      <c r="B153" s="208" t="s">
        <v>631</v>
      </c>
      <c r="C153" s="62"/>
      <c r="D153" s="62"/>
      <c r="E153" s="208" t="s">
        <v>577</v>
      </c>
      <c r="F153" s="62"/>
      <c r="G153" s="62"/>
      <c r="H153" s="62"/>
      <c r="I153" s="62"/>
      <c r="J153" s="62"/>
      <c r="K153" s="62"/>
      <c r="L153" s="62"/>
      <c r="M153" s="62"/>
      <c r="N153" s="62"/>
      <c r="O153" s="208" t="s">
        <v>196</v>
      </c>
      <c r="P153" s="208" t="s">
        <v>196</v>
      </c>
    </row>
    <row r="154" spans="1:18" x14ac:dyDescent="0.25">
      <c r="A154" t="s">
        <v>632</v>
      </c>
      <c r="B154" s="51" t="s">
        <v>633</v>
      </c>
      <c r="C154" s="51"/>
      <c r="D154" s="51"/>
      <c r="E154" s="51" t="s">
        <v>634</v>
      </c>
      <c r="F154" s="51"/>
      <c r="G154" s="51"/>
      <c r="H154" s="51"/>
      <c r="I154" s="51"/>
      <c r="J154" s="51"/>
      <c r="K154" s="51"/>
      <c r="L154" s="51"/>
      <c r="M154" s="51"/>
      <c r="N154" s="51"/>
      <c r="O154" s="51"/>
      <c r="P154" s="51"/>
    </row>
    <row r="155" spans="1:18" x14ac:dyDescent="0.25">
      <c r="A155" t="s">
        <v>635</v>
      </c>
      <c r="B155" s="51" t="s">
        <v>636</v>
      </c>
      <c r="C155" s="51"/>
      <c r="D155" s="51"/>
      <c r="E155" s="51" t="s">
        <v>634</v>
      </c>
      <c r="F155" s="51"/>
      <c r="G155" s="51"/>
      <c r="H155" s="51"/>
      <c r="I155" s="51"/>
      <c r="J155" s="51"/>
      <c r="K155" s="51" t="s">
        <v>196</v>
      </c>
      <c r="L155" s="51"/>
      <c r="M155" s="51"/>
      <c r="N155" s="51"/>
      <c r="O155" s="51"/>
      <c r="P155" s="51"/>
    </row>
    <row r="156" spans="1:18" x14ac:dyDescent="0.25">
      <c r="A156" t="s">
        <v>637</v>
      </c>
      <c r="B156" s="51" t="s">
        <v>638</v>
      </c>
      <c r="C156" s="51"/>
      <c r="D156" s="51"/>
      <c r="E156" s="51" t="s">
        <v>634</v>
      </c>
      <c r="F156" s="51"/>
      <c r="G156" s="51"/>
      <c r="H156" s="51"/>
      <c r="I156" s="51"/>
      <c r="J156" s="51"/>
      <c r="K156" s="51"/>
      <c r="L156" s="51"/>
      <c r="M156" s="51"/>
      <c r="N156" s="51"/>
      <c r="O156" s="51"/>
      <c r="P156" s="51"/>
    </row>
    <row r="157" spans="1:18" x14ac:dyDescent="0.25">
      <c r="A157" t="s">
        <v>639</v>
      </c>
      <c r="B157" s="51" t="s">
        <v>640</v>
      </c>
      <c r="C157" s="51"/>
      <c r="D157" s="51"/>
      <c r="E157" s="51" t="s">
        <v>634</v>
      </c>
      <c r="F157" s="51"/>
      <c r="G157" s="51"/>
      <c r="H157" s="51"/>
      <c r="I157" s="51"/>
      <c r="J157" s="51"/>
      <c r="K157" s="51"/>
      <c r="L157" s="51"/>
      <c r="M157" s="51"/>
      <c r="N157" s="51"/>
      <c r="O157" s="51"/>
      <c r="P157" s="51"/>
    </row>
    <row r="158" spans="1:18" x14ac:dyDescent="0.25">
      <c r="A158" t="s">
        <v>641</v>
      </c>
      <c r="B158" s="51" t="s">
        <v>642</v>
      </c>
      <c r="C158" s="51"/>
      <c r="D158" s="51"/>
      <c r="E158" s="51" t="s">
        <v>634</v>
      </c>
      <c r="F158" s="51"/>
      <c r="G158" s="51"/>
      <c r="H158" s="51"/>
      <c r="I158" s="51"/>
      <c r="J158" s="51"/>
      <c r="K158" s="51"/>
      <c r="L158" s="51"/>
      <c r="M158" s="51"/>
      <c r="N158" s="51"/>
      <c r="O158" s="51"/>
      <c r="P158" s="51" t="s">
        <v>196</v>
      </c>
    </row>
    <row r="159" spans="1:18" x14ac:dyDescent="0.25">
      <c r="A159" t="s">
        <v>643</v>
      </c>
      <c r="B159" s="51" t="s">
        <v>644</v>
      </c>
      <c r="C159" s="51"/>
      <c r="D159" s="51"/>
      <c r="E159" s="51" t="s">
        <v>634</v>
      </c>
      <c r="F159" s="51"/>
      <c r="G159" s="51"/>
      <c r="H159" s="51"/>
      <c r="I159" s="51"/>
      <c r="J159" s="51" t="s">
        <v>196</v>
      </c>
      <c r="K159" s="51" t="s">
        <v>196</v>
      </c>
      <c r="L159" s="51" t="s">
        <v>196</v>
      </c>
      <c r="M159" s="51" t="s">
        <v>196</v>
      </c>
      <c r="N159" s="51" t="s">
        <v>196</v>
      </c>
      <c r="O159" s="51"/>
      <c r="P159" s="51" t="s">
        <v>196</v>
      </c>
      <c r="R159">
        <v>16</v>
      </c>
    </row>
    <row r="160" spans="1:18" s="13" customFormat="1" ht="105" x14ac:dyDescent="0.25">
      <c r="A160" s="13" t="s">
        <v>645</v>
      </c>
      <c r="B160" s="246" t="s">
        <v>646</v>
      </c>
      <c r="C160" s="62"/>
      <c r="D160" s="62"/>
      <c r="E160" s="62" t="s">
        <v>634</v>
      </c>
      <c r="F160" s="62"/>
      <c r="G160" s="62"/>
      <c r="H160" s="62"/>
      <c r="I160" s="62"/>
      <c r="J160" s="62" t="s">
        <v>196</v>
      </c>
      <c r="K160" s="62"/>
      <c r="L160" s="62" t="s">
        <v>196</v>
      </c>
      <c r="M160" s="62"/>
      <c r="N160" s="62"/>
      <c r="O160" s="62"/>
      <c r="P160" s="62" t="s">
        <v>196</v>
      </c>
      <c r="R160" s="13">
        <v>17</v>
      </c>
    </row>
    <row r="161" spans="1:18" x14ac:dyDescent="0.25">
      <c r="A161" t="s">
        <v>647</v>
      </c>
      <c r="B161" s="51" t="s">
        <v>648</v>
      </c>
      <c r="C161" s="51"/>
      <c r="D161" s="51"/>
      <c r="E161" s="51" t="s">
        <v>634</v>
      </c>
      <c r="F161" s="51"/>
      <c r="G161" s="51"/>
      <c r="H161" s="51"/>
      <c r="I161" s="51"/>
      <c r="J161" s="51" t="s">
        <v>196</v>
      </c>
      <c r="K161" s="51"/>
      <c r="L161" s="51" t="s">
        <v>196</v>
      </c>
      <c r="M161" s="51"/>
      <c r="N161" s="51" t="s">
        <v>196</v>
      </c>
      <c r="O161" s="51"/>
      <c r="P161" s="51"/>
      <c r="R161">
        <v>6</v>
      </c>
    </row>
    <row r="162" spans="1:18" x14ac:dyDescent="0.25">
      <c r="A162" t="s">
        <v>649</v>
      </c>
      <c r="B162" s="51" t="s">
        <v>650</v>
      </c>
      <c r="C162" s="51"/>
      <c r="D162" s="51"/>
      <c r="E162" s="51" t="s">
        <v>634</v>
      </c>
      <c r="F162" s="51"/>
      <c r="G162" s="239"/>
      <c r="H162" s="51"/>
      <c r="I162" s="51"/>
      <c r="J162" s="51" t="s">
        <v>196</v>
      </c>
      <c r="K162" s="51" t="s">
        <v>196</v>
      </c>
      <c r="L162" s="51" t="s">
        <v>196</v>
      </c>
      <c r="M162" s="51" t="s">
        <v>196</v>
      </c>
      <c r="N162" s="51" t="s">
        <v>196</v>
      </c>
      <c r="O162" s="51" t="s">
        <v>196</v>
      </c>
      <c r="P162" s="51"/>
      <c r="R162">
        <v>7</v>
      </c>
    </row>
    <row r="163" spans="1:18" x14ac:dyDescent="0.25">
      <c r="A163" t="s">
        <v>651</v>
      </c>
      <c r="B163" s="241" t="s">
        <v>652</v>
      </c>
      <c r="C163" s="62"/>
      <c r="D163" s="62"/>
      <c r="E163" s="241" t="s">
        <v>653</v>
      </c>
      <c r="F163" s="62"/>
      <c r="G163" s="62"/>
      <c r="H163" s="62"/>
      <c r="I163" s="62"/>
      <c r="J163" s="62"/>
      <c r="K163" s="62"/>
      <c r="L163" s="62"/>
      <c r="M163" s="62"/>
      <c r="N163" s="62"/>
      <c r="O163" s="241" t="s">
        <v>196</v>
      </c>
      <c r="P163" s="241"/>
    </row>
    <row r="164" spans="1:18" x14ac:dyDescent="0.25">
      <c r="A164" t="s">
        <v>654</v>
      </c>
      <c r="B164" s="242" t="s">
        <v>655</v>
      </c>
      <c r="C164" s="62"/>
      <c r="D164" s="62"/>
      <c r="E164" s="62"/>
      <c r="F164" s="62"/>
      <c r="G164" s="239"/>
      <c r="H164" s="62"/>
      <c r="I164" s="62"/>
      <c r="J164" s="62" t="s">
        <v>196</v>
      </c>
      <c r="K164" s="62" t="s">
        <v>196</v>
      </c>
      <c r="L164" s="62" t="s">
        <v>196</v>
      </c>
      <c r="M164" s="62"/>
      <c r="N164" s="62"/>
      <c r="O164" s="62"/>
      <c r="P164" s="62"/>
    </row>
    <row r="165" spans="1:18" x14ac:dyDescent="0.25">
      <c r="A165" t="s">
        <v>656</v>
      </c>
      <c r="B165" s="242" t="s">
        <v>657</v>
      </c>
      <c r="C165" s="62"/>
      <c r="D165" s="62"/>
      <c r="E165" s="62"/>
      <c r="F165" s="62"/>
      <c r="G165" s="62"/>
      <c r="H165" s="62"/>
      <c r="I165" s="62"/>
      <c r="J165" s="62" t="s">
        <v>196</v>
      </c>
      <c r="K165" s="62" t="s">
        <v>196</v>
      </c>
      <c r="L165" s="62" t="s">
        <v>196</v>
      </c>
      <c r="M165" s="62"/>
      <c r="N165" s="62"/>
      <c r="O165" s="62"/>
      <c r="P165" s="62"/>
    </row>
    <row r="166" spans="1:18" x14ac:dyDescent="0.25">
      <c r="A166" t="s">
        <v>658</v>
      </c>
      <c r="B166" s="242" t="s">
        <v>659</v>
      </c>
      <c r="C166" s="62"/>
      <c r="D166" s="62"/>
      <c r="E166" s="62"/>
      <c r="F166" s="62"/>
      <c r="G166" s="62"/>
      <c r="H166" s="62"/>
      <c r="I166" s="62"/>
      <c r="J166" s="62" t="s">
        <v>196</v>
      </c>
      <c r="K166" s="62" t="s">
        <v>196</v>
      </c>
      <c r="L166" s="62" t="s">
        <v>196</v>
      </c>
      <c r="M166" s="62"/>
      <c r="N166" s="62"/>
      <c r="O166" s="62"/>
      <c r="P166" s="62"/>
    </row>
    <row r="167" spans="1:18" x14ac:dyDescent="0.25">
      <c r="A167" t="s">
        <v>660</v>
      </c>
      <c r="B167" s="242" t="s">
        <v>661</v>
      </c>
      <c r="C167" s="62"/>
      <c r="D167" s="62"/>
      <c r="E167" s="62"/>
      <c r="F167" s="62"/>
      <c r="G167" s="239"/>
      <c r="H167" s="62"/>
      <c r="I167" s="62"/>
      <c r="J167" s="62" t="s">
        <v>196</v>
      </c>
      <c r="K167" s="62" t="s">
        <v>196</v>
      </c>
      <c r="L167" s="62" t="s">
        <v>196</v>
      </c>
      <c r="M167" s="62" t="s">
        <v>196</v>
      </c>
      <c r="N167" s="62" t="s">
        <v>196</v>
      </c>
      <c r="O167" s="62"/>
      <c r="P167" s="62" t="s">
        <v>196</v>
      </c>
    </row>
    <row r="168" spans="1:18" x14ac:dyDescent="0.25">
      <c r="A168" t="s">
        <v>662</v>
      </c>
      <c r="B168" s="242" t="s">
        <v>663</v>
      </c>
      <c r="C168" s="62"/>
      <c r="D168" s="62"/>
      <c r="E168" s="62"/>
      <c r="F168" s="62"/>
      <c r="G168" s="62"/>
      <c r="H168" s="62"/>
      <c r="I168" s="62"/>
      <c r="J168" s="62"/>
      <c r="K168" s="62"/>
      <c r="L168" s="62"/>
      <c r="M168" s="62"/>
      <c r="N168" s="62"/>
      <c r="O168" s="62"/>
      <c r="P168" s="62"/>
    </row>
    <row r="169" spans="1:18" x14ac:dyDescent="0.25">
      <c r="A169" t="s">
        <v>664</v>
      </c>
      <c r="B169" s="242" t="s">
        <v>665</v>
      </c>
      <c r="C169" s="62"/>
      <c r="D169" s="62"/>
      <c r="E169" s="62"/>
      <c r="F169" s="62"/>
      <c r="G169" s="62"/>
      <c r="H169" s="62"/>
      <c r="I169" s="62"/>
      <c r="J169" s="62" t="s">
        <v>196</v>
      </c>
      <c r="K169" s="62" t="s">
        <v>196</v>
      </c>
      <c r="L169" s="62" t="s">
        <v>196</v>
      </c>
      <c r="M169" s="62"/>
      <c r="N169" s="62"/>
      <c r="O169" s="62"/>
      <c r="P169" s="62"/>
    </row>
    <row r="170" spans="1:18" x14ac:dyDescent="0.25">
      <c r="B170" s="51" t="s">
        <v>189</v>
      </c>
      <c r="C170" s="51"/>
      <c r="D170" s="51"/>
      <c r="E170" s="51"/>
      <c r="F170" s="51"/>
      <c r="G170" s="51"/>
      <c r="H170" s="51"/>
      <c r="I170" s="51"/>
      <c r="J170" s="51"/>
      <c r="K170" s="51"/>
      <c r="L170" s="51"/>
      <c r="M170" s="51"/>
      <c r="N170" s="51"/>
      <c r="O170" s="51"/>
      <c r="P170" s="51"/>
    </row>
    <row r="171" spans="1:18" x14ac:dyDescent="0.25">
      <c r="B171" s="51" t="s">
        <v>189</v>
      </c>
      <c r="C171" s="51"/>
      <c r="D171" s="51"/>
      <c r="E171" s="51"/>
      <c r="F171" s="51"/>
      <c r="G171" s="51"/>
      <c r="H171" s="51"/>
      <c r="I171" s="51"/>
      <c r="J171" s="51"/>
      <c r="K171" s="51"/>
      <c r="L171" s="51"/>
      <c r="M171" s="51"/>
      <c r="N171" s="51"/>
      <c r="O171" s="51"/>
      <c r="P171" s="51"/>
    </row>
    <row r="172" spans="1:18" x14ac:dyDescent="0.25">
      <c r="B172" s="51" t="s">
        <v>189</v>
      </c>
      <c r="C172" s="51"/>
      <c r="D172" s="51"/>
      <c r="E172" s="51"/>
      <c r="F172" s="51"/>
      <c r="G172" s="51"/>
      <c r="H172" s="51"/>
      <c r="I172" s="51"/>
      <c r="J172" s="51"/>
      <c r="K172" s="51"/>
      <c r="L172" s="51"/>
      <c r="M172" s="51"/>
      <c r="N172" s="51"/>
      <c r="O172" s="51"/>
      <c r="P172" s="51"/>
    </row>
    <row r="173" spans="1:18" x14ac:dyDescent="0.25">
      <c r="B173" s="51" t="s">
        <v>189</v>
      </c>
      <c r="C173" s="51"/>
      <c r="D173" s="51"/>
      <c r="E173" s="51"/>
      <c r="F173" s="51"/>
      <c r="G173" s="51"/>
      <c r="H173" s="51"/>
      <c r="I173" s="51"/>
      <c r="J173" s="51"/>
      <c r="K173" s="51"/>
      <c r="L173" s="51"/>
      <c r="M173" s="51"/>
      <c r="N173" s="51"/>
      <c r="O173" s="51"/>
      <c r="P173" s="51"/>
    </row>
    <row r="174" spans="1:18" x14ac:dyDescent="0.25">
      <c r="R174">
        <v>9</v>
      </c>
    </row>
    <row r="175" spans="1:18" x14ac:dyDescent="0.25">
      <c r="Q175" t="s">
        <v>205</v>
      </c>
      <c r="R175">
        <f>SUM(R81:R174)</f>
        <v>182</v>
      </c>
    </row>
    <row r="176" spans="1:18" x14ac:dyDescent="0.25">
      <c r="B176" s="11" t="s">
        <v>666</v>
      </c>
      <c r="Q176" t="str">
        <f>Q75</f>
        <v>total/kg transformé</v>
      </c>
      <c r="R176" t="e">
        <f>R175/$C$25</f>
        <v>#DIV/0!</v>
      </c>
    </row>
    <row r="178" spans="1:17" ht="17.25" customHeight="1" x14ac:dyDescent="0.25"/>
    <row r="180" spans="1:17" ht="45" x14ac:dyDescent="0.25">
      <c r="A180" s="247" t="s">
        <v>667</v>
      </c>
      <c r="B180" s="67" t="s">
        <v>505</v>
      </c>
      <c r="C180" s="63" t="s">
        <v>506</v>
      </c>
      <c r="D180" s="63" t="s">
        <v>668</v>
      </c>
      <c r="E180" s="63" t="s">
        <v>669</v>
      </c>
      <c r="F180" s="66"/>
      <c r="G180" s="66"/>
      <c r="H180" s="66"/>
      <c r="I180" s="73"/>
      <c r="J180" s="76" t="s">
        <v>513</v>
      </c>
      <c r="K180" s="76"/>
      <c r="L180" s="76"/>
      <c r="M180" s="76"/>
      <c r="N180" s="76"/>
      <c r="O180" s="76"/>
      <c r="P180" s="76"/>
      <c r="Q180" s="76"/>
    </row>
    <row r="181" spans="1:17" x14ac:dyDescent="0.25">
      <c r="A181" s="51" t="s">
        <v>522</v>
      </c>
      <c r="B181" s="51" t="s">
        <v>670</v>
      </c>
      <c r="C181" s="51"/>
      <c r="D181" s="51"/>
      <c r="E181" s="51"/>
      <c r="F181" s="51"/>
      <c r="G181" s="51"/>
      <c r="H181" s="51"/>
      <c r="J181">
        <v>7</v>
      </c>
    </row>
    <row r="182" spans="1:17" x14ac:dyDescent="0.25">
      <c r="A182" s="51" t="s">
        <v>524</v>
      </c>
      <c r="B182" s="51" t="s">
        <v>671</v>
      </c>
      <c r="C182" s="51"/>
      <c r="D182" s="51"/>
      <c r="E182" s="51"/>
      <c r="F182" s="51"/>
      <c r="G182" s="51"/>
      <c r="H182" s="51"/>
      <c r="J182">
        <v>8</v>
      </c>
    </row>
    <row r="183" spans="1:17" x14ac:dyDescent="0.25">
      <c r="A183" s="51" t="s">
        <v>526</v>
      </c>
      <c r="B183" s="51" t="s">
        <v>672</v>
      </c>
      <c r="C183" s="51"/>
      <c r="D183" s="51"/>
      <c r="E183" s="51"/>
      <c r="F183" s="51"/>
      <c r="G183" s="51"/>
      <c r="H183" s="51"/>
      <c r="J183">
        <v>9</v>
      </c>
    </row>
    <row r="184" spans="1:17" x14ac:dyDescent="0.25">
      <c r="A184" s="51" t="s">
        <v>528</v>
      </c>
      <c r="B184" s="51" t="s">
        <v>673</v>
      </c>
      <c r="C184" s="51"/>
      <c r="D184" s="51"/>
      <c r="E184" s="51"/>
      <c r="F184" s="51"/>
      <c r="G184" s="51"/>
      <c r="H184" s="51"/>
      <c r="J184">
        <v>10</v>
      </c>
    </row>
    <row r="185" spans="1:17" x14ac:dyDescent="0.25">
      <c r="A185" s="51" t="s">
        <v>530</v>
      </c>
      <c r="B185" s="51" t="s">
        <v>674</v>
      </c>
      <c r="C185" s="51"/>
      <c r="D185" s="51"/>
      <c r="E185" s="51"/>
      <c r="F185" s="51"/>
      <c r="G185" s="51"/>
      <c r="H185" s="51"/>
      <c r="J185">
        <v>11</v>
      </c>
    </row>
    <row r="186" spans="1:17" x14ac:dyDescent="0.25">
      <c r="A186" s="51" t="s">
        <v>532</v>
      </c>
      <c r="B186" s="51" t="s">
        <v>675</v>
      </c>
      <c r="C186" s="51"/>
      <c r="D186" s="51"/>
      <c r="E186" s="51"/>
      <c r="F186" s="51"/>
      <c r="G186" s="51"/>
      <c r="H186" s="51"/>
    </row>
    <row r="187" spans="1:17" x14ac:dyDescent="0.25">
      <c r="A187" s="51" t="s">
        <v>534</v>
      </c>
      <c r="B187" s="51" t="s">
        <v>676</v>
      </c>
      <c r="C187" s="51"/>
      <c r="D187" s="51"/>
      <c r="E187" s="51"/>
      <c r="F187" s="51"/>
      <c r="G187" s="51"/>
      <c r="H187" s="51"/>
    </row>
    <row r="188" spans="1:17" x14ac:dyDescent="0.25">
      <c r="A188" s="51" t="s">
        <v>537</v>
      </c>
      <c r="B188" s="51" t="s">
        <v>677</v>
      </c>
      <c r="C188" s="51"/>
      <c r="D188" s="51"/>
      <c r="E188" s="51"/>
      <c r="F188" s="51"/>
      <c r="G188" s="51"/>
      <c r="H188" s="51"/>
      <c r="J188">
        <v>12</v>
      </c>
    </row>
    <row r="189" spans="1:17" x14ac:dyDescent="0.25">
      <c r="A189" s="51" t="s">
        <v>544</v>
      </c>
      <c r="B189" s="51" t="s">
        <v>678</v>
      </c>
      <c r="C189" s="51"/>
      <c r="D189" s="51"/>
      <c r="E189" s="51"/>
      <c r="F189" s="51"/>
      <c r="G189" s="51"/>
      <c r="H189" s="51"/>
      <c r="J189">
        <v>7</v>
      </c>
    </row>
    <row r="190" spans="1:17" x14ac:dyDescent="0.25">
      <c r="A190" s="51" t="s">
        <v>546</v>
      </c>
      <c r="B190" s="51" t="s">
        <v>679</v>
      </c>
      <c r="C190" s="51"/>
      <c r="D190" s="51"/>
      <c r="E190" s="51"/>
      <c r="F190" s="51"/>
      <c r="G190" s="51"/>
      <c r="H190" s="51"/>
      <c r="J190">
        <v>8</v>
      </c>
    </row>
    <row r="191" spans="1:17" x14ac:dyDescent="0.25">
      <c r="A191" s="51" t="s">
        <v>554</v>
      </c>
      <c r="B191" s="51" t="s">
        <v>680</v>
      </c>
      <c r="C191" s="51"/>
      <c r="D191" s="51"/>
      <c r="E191" s="51"/>
      <c r="F191" s="51"/>
      <c r="G191" s="51"/>
      <c r="H191" s="51"/>
      <c r="J191">
        <v>12</v>
      </c>
    </row>
    <row r="192" spans="1:17" x14ac:dyDescent="0.25">
      <c r="A192" s="51" t="s">
        <v>556</v>
      </c>
      <c r="B192" s="51" t="s">
        <v>681</v>
      </c>
      <c r="C192" s="51"/>
      <c r="D192" s="51"/>
      <c r="E192" s="51"/>
      <c r="F192" s="51"/>
      <c r="G192" s="51"/>
      <c r="H192" s="51"/>
      <c r="J192">
        <v>5</v>
      </c>
    </row>
    <row r="193" spans="1:17" x14ac:dyDescent="0.25">
      <c r="A193" s="51" t="s">
        <v>559</v>
      </c>
      <c r="B193" s="51" t="s">
        <v>682</v>
      </c>
      <c r="C193" s="51"/>
      <c r="D193" s="51"/>
      <c r="E193" s="51"/>
      <c r="F193" s="51"/>
      <c r="G193" s="51"/>
      <c r="H193" s="51"/>
      <c r="J193">
        <v>6</v>
      </c>
    </row>
    <row r="194" spans="1:17" x14ac:dyDescent="0.25">
      <c r="A194" s="51" t="s">
        <v>561</v>
      </c>
      <c r="B194" s="51" t="s">
        <v>683</v>
      </c>
      <c r="C194" s="51"/>
      <c r="D194" s="51"/>
      <c r="E194" s="51"/>
      <c r="F194" s="51"/>
      <c r="G194" s="51"/>
      <c r="H194" s="51"/>
      <c r="J194">
        <v>7</v>
      </c>
    </row>
    <row r="195" spans="1:17" x14ac:dyDescent="0.25">
      <c r="A195" s="51" t="s">
        <v>684</v>
      </c>
      <c r="B195" s="51"/>
      <c r="C195" s="51"/>
      <c r="D195" s="51"/>
      <c r="E195" s="51"/>
      <c r="F195" s="51"/>
      <c r="G195" s="51"/>
      <c r="H195" s="51"/>
      <c r="J195">
        <v>9</v>
      </c>
    </row>
    <row r="196" spans="1:17" x14ac:dyDescent="0.25">
      <c r="A196" s="51" t="s">
        <v>685</v>
      </c>
      <c r="B196" s="51"/>
      <c r="C196" s="51"/>
      <c r="D196" s="51"/>
      <c r="E196" s="51"/>
      <c r="F196" s="51"/>
      <c r="G196" s="51"/>
      <c r="H196" s="51"/>
      <c r="J196">
        <v>10</v>
      </c>
    </row>
    <row r="197" spans="1:17" x14ac:dyDescent="0.25">
      <c r="A197" s="51" t="s">
        <v>686</v>
      </c>
      <c r="B197" s="51"/>
      <c r="C197" s="51"/>
      <c r="D197" s="51"/>
      <c r="E197" s="51"/>
      <c r="F197" s="51"/>
      <c r="G197" s="51"/>
      <c r="H197" s="51"/>
      <c r="J197">
        <v>11</v>
      </c>
    </row>
    <row r="198" spans="1:17" x14ac:dyDescent="0.25">
      <c r="A198" s="51" t="s">
        <v>563</v>
      </c>
      <c r="B198" s="51"/>
      <c r="C198" s="51"/>
      <c r="D198" s="51"/>
      <c r="E198" s="51"/>
      <c r="F198" s="51"/>
      <c r="G198" s="51"/>
      <c r="H198" s="51"/>
      <c r="J198">
        <v>12</v>
      </c>
    </row>
    <row r="199" spans="1:17" x14ac:dyDescent="0.25">
      <c r="A199" s="51" t="s">
        <v>565</v>
      </c>
      <c r="B199" s="51"/>
      <c r="C199" s="51"/>
      <c r="D199" s="51"/>
      <c r="E199" s="51"/>
      <c r="F199" s="51"/>
      <c r="G199" s="51"/>
      <c r="H199" s="51"/>
      <c r="J199">
        <v>10</v>
      </c>
    </row>
    <row r="200" spans="1:17" x14ac:dyDescent="0.25">
      <c r="A200" s="51" t="s">
        <v>567</v>
      </c>
      <c r="B200" s="51"/>
      <c r="C200" s="51"/>
      <c r="D200" s="51"/>
      <c r="E200" s="51"/>
      <c r="F200" s="51"/>
      <c r="G200" s="51"/>
      <c r="H200" s="51"/>
      <c r="J200">
        <v>11</v>
      </c>
    </row>
    <row r="201" spans="1:17" x14ac:dyDescent="0.25">
      <c r="J201">
        <v>12</v>
      </c>
    </row>
    <row r="202" spans="1:17" x14ac:dyDescent="0.25">
      <c r="I202" t="s">
        <v>205</v>
      </c>
      <c r="J202">
        <f>SUM(J181:J201)</f>
        <v>177</v>
      </c>
    </row>
    <row r="203" spans="1:17" x14ac:dyDescent="0.25">
      <c r="B203" s="11" t="s">
        <v>687</v>
      </c>
      <c r="I203" t="str">
        <f>Q175</f>
        <v>total</v>
      </c>
      <c r="J203" s="69" t="e">
        <f>J202/$C$25</f>
        <v>#DIV/0!</v>
      </c>
      <c r="K203" s="69"/>
      <c r="L203" s="69"/>
      <c r="M203" s="69"/>
      <c r="N203" s="69"/>
      <c r="O203" s="69"/>
      <c r="P203" s="69"/>
      <c r="Q203" s="69"/>
    </row>
    <row r="207" spans="1:17" x14ac:dyDescent="0.25">
      <c r="A207" s="14" t="s">
        <v>688</v>
      </c>
    </row>
  </sheetData>
  <dataValidations count="1">
    <dataValidation type="list" allowBlank="1" showInputMessage="1" showErrorMessage="1" sqref="B145:B146 B140:B143" xr:uid="{00000000-0002-0000-0D00-000000000000}">
      <formula1>$A$180:$A$181</formula1>
    </dataValidation>
  </dataValidations>
  <pageMargins left="0.7" right="0.7" top="0.75" bottom="0.75" header="0.3" footer="0.3"/>
  <pageSetup paperSize="8" scale="21" fitToHeight="0" orientation="portrait"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A209"/>
  <sheetViews>
    <sheetView topLeftCell="A24" zoomScaleNormal="100" workbookViewId="0">
      <selection activeCell="C8" sqref="C8:G8"/>
    </sheetView>
  </sheetViews>
  <sheetFormatPr baseColWidth="10" defaultColWidth="11.42578125" defaultRowHeight="15" x14ac:dyDescent="0.25"/>
  <cols>
    <col min="1" max="1" width="19" customWidth="1"/>
    <col min="2" max="2" width="36.7109375" customWidth="1"/>
    <col min="3" max="3" width="28.7109375" customWidth="1"/>
    <col min="4" max="4" width="29.7109375" customWidth="1"/>
    <col min="5" max="5" width="29.28515625" customWidth="1"/>
    <col min="6" max="6" width="18.7109375" customWidth="1"/>
    <col min="7" max="7" width="15.42578125" customWidth="1"/>
    <col min="8" max="8" width="34.7109375" customWidth="1"/>
    <col min="10" max="10" width="15.42578125" hidden="1" customWidth="1"/>
    <col min="11" max="11" width="15.42578125" customWidth="1"/>
    <col min="12" max="16" width="15.42578125" hidden="1" customWidth="1"/>
    <col min="17" max="17" width="15.42578125" customWidth="1"/>
    <col min="18" max="18" width="15.7109375" customWidth="1"/>
    <col min="20" max="21" width="16.28515625" customWidth="1"/>
  </cols>
  <sheetData>
    <row r="1" spans="1:25" ht="25.9" customHeight="1" x14ac:dyDescent="0.25">
      <c r="A1" s="249" t="s">
        <v>419</v>
      </c>
      <c r="B1" s="249"/>
      <c r="C1" s="249"/>
      <c r="D1" s="249"/>
      <c r="E1" s="249"/>
      <c r="F1" s="249"/>
      <c r="G1" s="249"/>
      <c r="H1" s="249"/>
      <c r="I1" s="249"/>
      <c r="J1" s="249"/>
      <c r="K1" s="249"/>
      <c r="L1" s="249"/>
      <c r="M1" s="249"/>
      <c r="N1" s="249"/>
      <c r="O1" s="249"/>
      <c r="P1" s="249"/>
      <c r="Q1" s="249"/>
      <c r="R1" s="249"/>
      <c r="S1" s="249"/>
      <c r="T1" s="249"/>
      <c r="U1" s="249"/>
      <c r="V1" s="249"/>
      <c r="W1" s="249"/>
      <c r="X1" s="249"/>
    </row>
    <row r="2" spans="1:25" x14ac:dyDescent="0.25">
      <c r="A2" s="271" t="s">
        <v>420</v>
      </c>
    </row>
    <row r="4" spans="1:25" s="1" customFormat="1" ht="16.5" thickBot="1" x14ac:dyDescent="0.25">
      <c r="B4" s="3" t="s">
        <v>421</v>
      </c>
      <c r="C4" s="68"/>
      <c r="D4" s="68"/>
      <c r="E4" s="7"/>
      <c r="F4" s="7"/>
      <c r="G4" s="7"/>
      <c r="H4" s="7"/>
      <c r="I4" s="7"/>
      <c r="J4" s="7"/>
      <c r="K4" s="7"/>
      <c r="L4" s="7"/>
      <c r="M4" s="7"/>
      <c r="N4" s="7"/>
      <c r="O4" s="7"/>
      <c r="P4" s="7"/>
      <c r="Q4" s="7"/>
      <c r="R4" s="7"/>
      <c r="S4" s="7"/>
      <c r="T4" s="7"/>
      <c r="U4" s="7"/>
      <c r="V4" s="7"/>
      <c r="W4" s="2"/>
      <c r="X4" s="2"/>
      <c r="Y4" s="2"/>
    </row>
    <row r="5" spans="1:25" x14ac:dyDescent="0.25">
      <c r="C5" t="s">
        <v>689</v>
      </c>
      <c r="J5" s="77"/>
      <c r="T5" s="457"/>
      <c r="U5" s="457"/>
      <c r="V5" s="457"/>
      <c r="W5" s="457"/>
      <c r="X5" s="457"/>
    </row>
    <row r="6" spans="1:25" ht="4.1500000000000004" customHeight="1" x14ac:dyDescent="0.25">
      <c r="J6" s="80"/>
    </row>
    <row r="7" spans="1:25" ht="72.599999999999994" customHeight="1" thickBot="1" x14ac:dyDescent="0.3">
      <c r="J7" s="80"/>
      <c r="T7" s="75"/>
      <c r="U7" s="11"/>
      <c r="V7" s="75"/>
      <c r="W7" s="75"/>
      <c r="X7" s="75"/>
    </row>
    <row r="8" spans="1:25" s="289" customFormat="1" ht="30" x14ac:dyDescent="0.25">
      <c r="B8" s="290" t="s">
        <v>424</v>
      </c>
      <c r="C8" s="291" t="s">
        <v>690</v>
      </c>
      <c r="D8" s="291" t="s">
        <v>691</v>
      </c>
      <c r="E8" s="291" t="s">
        <v>692</v>
      </c>
      <c r="F8" s="291" t="s">
        <v>693</v>
      </c>
      <c r="G8" s="292" t="s">
        <v>694</v>
      </c>
      <c r="J8" s="293" t="s">
        <v>195</v>
      </c>
      <c r="K8" s="294"/>
      <c r="L8" s="294"/>
      <c r="M8" s="294"/>
      <c r="N8" s="294"/>
      <c r="O8" s="294"/>
      <c r="P8" s="294"/>
      <c r="Q8" s="294"/>
      <c r="T8" s="465" t="s">
        <v>423</v>
      </c>
      <c r="U8" s="466"/>
      <c r="V8" s="466"/>
      <c r="W8" s="466"/>
      <c r="X8" s="467"/>
    </row>
    <row r="9" spans="1:25" x14ac:dyDescent="0.25">
      <c r="B9" s="288" t="s">
        <v>433</v>
      </c>
      <c r="C9" s="273">
        <f>S75</f>
        <v>0</v>
      </c>
      <c r="D9" s="51"/>
      <c r="E9" s="51"/>
      <c r="F9" s="51"/>
      <c r="G9" s="125"/>
      <c r="J9" s="85" t="s">
        <v>435</v>
      </c>
      <c r="K9" s="11"/>
      <c r="L9" s="11"/>
      <c r="M9" s="11"/>
      <c r="N9" s="11"/>
      <c r="O9" s="11"/>
      <c r="P9" s="11"/>
      <c r="Q9" s="11"/>
      <c r="T9" s="468" t="s">
        <v>695</v>
      </c>
      <c r="U9" s="457"/>
      <c r="V9" s="457"/>
      <c r="W9" s="457"/>
      <c r="X9" s="469"/>
    </row>
    <row r="10" spans="1:25" x14ac:dyDescent="0.25">
      <c r="B10" s="288" t="s">
        <v>436</v>
      </c>
      <c r="C10" s="273">
        <f>S76</f>
        <v>0</v>
      </c>
      <c r="D10" s="51"/>
      <c r="E10" s="51"/>
      <c r="F10" s="51"/>
      <c r="G10" s="125"/>
      <c r="J10" s="85" t="s">
        <v>437</v>
      </c>
      <c r="K10" s="11"/>
      <c r="L10" s="11"/>
      <c r="M10" s="11"/>
      <c r="N10" s="11"/>
      <c r="O10" s="11"/>
      <c r="P10" s="11"/>
      <c r="Q10" s="11"/>
      <c r="T10" s="470" t="s">
        <v>696</v>
      </c>
      <c r="U10" s="471"/>
      <c r="V10" s="471"/>
      <c r="W10" s="471"/>
      <c r="X10" s="472"/>
    </row>
    <row r="11" spans="1:25" x14ac:dyDescent="0.25">
      <c r="B11" s="288" t="s">
        <v>438</v>
      </c>
      <c r="C11" s="273">
        <f>R204</f>
        <v>0</v>
      </c>
      <c r="D11" s="51"/>
      <c r="E11" s="51"/>
      <c r="F11" s="51"/>
      <c r="G11" s="125"/>
      <c r="J11" s="85" t="s">
        <v>439</v>
      </c>
      <c r="K11" s="11"/>
      <c r="L11" s="11"/>
      <c r="M11" s="11"/>
      <c r="N11" s="11"/>
      <c r="O11" s="11"/>
      <c r="P11" s="11"/>
      <c r="Q11" s="11"/>
      <c r="T11" s="470" t="s">
        <v>697</v>
      </c>
      <c r="U11" s="471"/>
      <c r="V11" s="471"/>
      <c r="W11" s="471"/>
      <c r="X11" s="472"/>
    </row>
    <row r="12" spans="1:25" ht="15.75" thickBot="1" x14ac:dyDescent="0.3">
      <c r="B12" s="288" t="s">
        <v>440</v>
      </c>
      <c r="C12" s="273">
        <f>R204</f>
        <v>0</v>
      </c>
      <c r="D12" s="51"/>
      <c r="E12" s="51"/>
      <c r="F12" s="51"/>
      <c r="G12" s="125"/>
      <c r="J12" s="82"/>
      <c r="T12" s="462"/>
      <c r="U12" s="463"/>
      <c r="V12" s="463"/>
      <c r="W12" s="463"/>
      <c r="X12" s="464"/>
    </row>
    <row r="13" spans="1:25" x14ac:dyDescent="0.25">
      <c r="B13" s="288" t="s">
        <v>441</v>
      </c>
      <c r="C13" s="273">
        <f>R205</f>
        <v>0</v>
      </c>
      <c r="D13" s="51"/>
      <c r="E13" s="51"/>
      <c r="F13" s="51"/>
      <c r="G13" s="125"/>
    </row>
    <row r="14" spans="1:25" x14ac:dyDescent="0.25">
      <c r="B14" s="288" t="s">
        <v>442</v>
      </c>
      <c r="C14" s="273"/>
      <c r="D14" s="51"/>
      <c r="E14" s="51"/>
      <c r="F14" s="51"/>
      <c r="G14" s="125"/>
    </row>
    <row r="15" spans="1:25" x14ac:dyDescent="0.25">
      <c r="B15" s="288" t="s">
        <v>444</v>
      </c>
      <c r="C15" s="273"/>
      <c r="D15" s="51"/>
      <c r="E15" s="51"/>
      <c r="F15" s="51"/>
      <c r="G15" s="125"/>
    </row>
    <row r="16" spans="1:25" ht="15.75" thickBot="1" x14ac:dyDescent="0.3">
      <c r="B16" s="288" t="s">
        <v>445</v>
      </c>
      <c r="C16" s="274"/>
      <c r="D16" s="275"/>
      <c r="E16" s="275"/>
      <c r="F16" s="275"/>
      <c r="G16" s="128"/>
    </row>
    <row r="17" spans="1:9" ht="15.75" thickBot="1" x14ac:dyDescent="0.3">
      <c r="B17" s="285" t="s">
        <v>446</v>
      </c>
      <c r="C17" s="278">
        <f>SUM(C10:C14)</f>
        <v>0</v>
      </c>
      <c r="D17" s="279"/>
      <c r="E17" s="279"/>
      <c r="F17" s="279"/>
      <c r="G17" s="281"/>
    </row>
    <row r="18" spans="1:9" ht="15.75" thickBot="1" x14ac:dyDescent="0.3">
      <c r="B18" s="285"/>
      <c r="C18" s="276"/>
      <c r="D18" s="277"/>
      <c r="E18" s="277"/>
      <c r="F18" s="277"/>
      <c r="G18" s="282"/>
    </row>
    <row r="19" spans="1:9" ht="30.75" thickBot="1" x14ac:dyDescent="0.3">
      <c r="B19" s="286" t="s">
        <v>447</v>
      </c>
      <c r="C19" s="280"/>
      <c r="D19" s="279"/>
      <c r="E19" s="279"/>
      <c r="F19" s="279"/>
      <c r="G19" s="281"/>
    </row>
    <row r="20" spans="1:9" ht="15.75" thickBot="1" x14ac:dyDescent="0.3">
      <c r="B20" s="287"/>
      <c r="C20" s="283"/>
      <c r="D20" s="283"/>
      <c r="E20" s="283"/>
      <c r="F20" s="283"/>
      <c r="G20" s="284"/>
    </row>
    <row r="21" spans="1:9" x14ac:dyDescent="0.25">
      <c r="F21" s="272"/>
      <c r="G21" s="272"/>
    </row>
    <row r="22" spans="1:9" x14ac:dyDescent="0.25">
      <c r="A22" s="272"/>
      <c r="B22" s="272"/>
      <c r="C22" s="272"/>
      <c r="D22" s="272"/>
      <c r="E22" s="272"/>
      <c r="F22" s="272"/>
      <c r="G22" s="272"/>
      <c r="H22" s="272"/>
      <c r="I22" s="272"/>
    </row>
    <row r="23" spans="1:9" x14ac:dyDescent="0.25">
      <c r="A23" s="272"/>
      <c r="B23" s="272"/>
      <c r="C23" s="272"/>
      <c r="D23" s="272"/>
      <c r="E23" s="272"/>
      <c r="F23" s="272"/>
      <c r="G23" s="272"/>
      <c r="H23" s="272"/>
      <c r="I23" s="272"/>
    </row>
    <row r="24" spans="1:9" x14ac:dyDescent="0.25">
      <c r="A24" s="272"/>
      <c r="B24" s="72"/>
      <c r="H24" s="272"/>
      <c r="I24" s="272"/>
    </row>
    <row r="26" spans="1:9" x14ac:dyDescent="0.25">
      <c r="B26" t="s">
        <v>450</v>
      </c>
      <c r="C26" s="13"/>
      <c r="D26" s="13"/>
      <c r="E26" t="s">
        <v>451</v>
      </c>
    </row>
    <row r="27" spans="1:9" x14ac:dyDescent="0.25">
      <c r="A27" t="s">
        <v>449</v>
      </c>
      <c r="E27" t="s">
        <v>452</v>
      </c>
    </row>
    <row r="30" spans="1:9" x14ac:dyDescent="0.25">
      <c r="B30" t="s">
        <v>453</v>
      </c>
      <c r="C30" s="13"/>
      <c r="D30" s="13"/>
      <c r="E30" t="s">
        <v>451</v>
      </c>
    </row>
    <row r="31" spans="1:9" x14ac:dyDescent="0.25">
      <c r="E31" t="s">
        <v>454</v>
      </c>
    </row>
    <row r="32" spans="1:9" x14ac:dyDescent="0.25">
      <c r="B32" t="s">
        <v>455</v>
      </c>
      <c r="C32" s="13"/>
      <c r="D32" s="13"/>
    </row>
    <row r="33" spans="1:27" x14ac:dyDescent="0.25">
      <c r="C33" s="13"/>
      <c r="D33" s="13"/>
    </row>
    <row r="34" spans="1:27" x14ac:dyDescent="0.25">
      <c r="B34" s="12"/>
      <c r="C34" s="12"/>
      <c r="D34" s="12"/>
      <c r="E34" s="12"/>
      <c r="F34" s="12"/>
      <c r="G34" s="12"/>
    </row>
    <row r="35" spans="1:27" x14ac:dyDescent="0.25">
      <c r="A35" s="73" t="s">
        <v>456</v>
      </c>
      <c r="B35" s="67" t="s">
        <v>458</v>
      </c>
      <c r="C35" s="67" t="s">
        <v>459</v>
      </c>
      <c r="D35" s="62" t="s">
        <v>460</v>
      </c>
      <c r="E35" s="66" t="s">
        <v>461</v>
      </c>
      <c r="F35" s="66"/>
      <c r="G35" s="66"/>
      <c r="H35" s="12"/>
      <c r="I35" s="12"/>
      <c r="J35" s="12"/>
      <c r="K35" s="12"/>
      <c r="L35" s="12"/>
      <c r="M35" s="12"/>
      <c r="N35" s="12"/>
      <c r="O35" s="12"/>
      <c r="P35" s="12"/>
      <c r="Q35" s="12"/>
      <c r="R35" s="12"/>
    </row>
    <row r="36" spans="1:27" ht="30" x14ac:dyDescent="0.25">
      <c r="A36" s="236" t="s">
        <v>457</v>
      </c>
      <c r="B36" s="51"/>
      <c r="C36" s="51"/>
      <c r="D36" s="51"/>
      <c r="E36" s="51"/>
      <c r="F36" s="51"/>
      <c r="G36" s="51"/>
      <c r="H36" s="66"/>
      <c r="I36" s="66"/>
      <c r="J36" s="237" t="s">
        <v>462</v>
      </c>
      <c r="K36" s="64" t="s">
        <v>463</v>
      </c>
      <c r="L36" s="64" t="s">
        <v>464</v>
      </c>
      <c r="M36" s="64" t="s">
        <v>285</v>
      </c>
      <c r="N36" s="64" t="s">
        <v>465</v>
      </c>
      <c r="O36" s="64" t="s">
        <v>466</v>
      </c>
      <c r="P36" s="64" t="s">
        <v>467</v>
      </c>
      <c r="Q36" s="13" t="s">
        <v>460</v>
      </c>
      <c r="R36" s="73" t="s">
        <v>461</v>
      </c>
      <c r="S36" s="11"/>
      <c r="T36" s="11"/>
      <c r="U36" s="11"/>
      <c r="V36" s="11"/>
      <c r="W36" s="11"/>
      <c r="X36" s="11"/>
      <c r="Y36" s="11"/>
      <c r="Z36" s="11"/>
    </row>
    <row r="37" spans="1:27" x14ac:dyDescent="0.25">
      <c r="A37" s="51" t="s">
        <v>468</v>
      </c>
      <c r="B37" s="51"/>
      <c r="C37" s="51"/>
      <c r="D37" s="51"/>
      <c r="E37" s="51"/>
      <c r="F37" s="51"/>
      <c r="G37" s="51"/>
      <c r="H37" s="51"/>
      <c r="I37" s="51"/>
      <c r="J37" s="51"/>
      <c r="K37" s="51"/>
      <c r="L37" s="62"/>
      <c r="M37" s="62"/>
      <c r="N37" s="62"/>
      <c r="O37" s="62"/>
      <c r="P37" s="62" t="s">
        <v>196</v>
      </c>
      <c r="R37" s="74">
        <v>1</v>
      </c>
      <c r="S37" s="13" t="s">
        <v>469</v>
      </c>
      <c r="T37" s="13"/>
      <c r="U37" s="13"/>
      <c r="V37" s="13"/>
      <c r="W37" s="13"/>
      <c r="X37" s="13"/>
      <c r="Y37" s="13"/>
      <c r="Z37" s="13"/>
    </row>
    <row r="38" spans="1:27" x14ac:dyDescent="0.25">
      <c r="A38" s="51" t="s">
        <v>470</v>
      </c>
      <c r="B38" s="51"/>
      <c r="C38" s="51"/>
      <c r="D38" s="51"/>
      <c r="E38" s="51"/>
      <c r="F38" s="51"/>
      <c r="G38" s="51"/>
      <c r="H38" s="51"/>
      <c r="I38" s="51"/>
      <c r="J38" s="51"/>
      <c r="K38" s="51"/>
      <c r="L38" s="62"/>
      <c r="M38" s="62"/>
      <c r="N38" s="62"/>
      <c r="O38" s="62" t="s">
        <v>196</v>
      </c>
      <c r="P38" s="62"/>
      <c r="R38" s="74">
        <v>1</v>
      </c>
    </row>
    <row r="39" spans="1:27" x14ac:dyDescent="0.25">
      <c r="A39" s="51" t="s">
        <v>471</v>
      </c>
      <c r="B39" s="51"/>
      <c r="C39" s="51"/>
      <c r="D39" s="51"/>
      <c r="E39" s="51"/>
      <c r="F39" s="51"/>
      <c r="G39" s="51"/>
      <c r="H39" s="51"/>
      <c r="I39" s="51"/>
      <c r="J39" s="51"/>
      <c r="K39" s="51"/>
      <c r="L39" s="62"/>
      <c r="M39" s="62"/>
      <c r="N39" s="62"/>
      <c r="O39" s="62"/>
      <c r="P39" s="62"/>
      <c r="R39" s="74">
        <v>1</v>
      </c>
    </row>
    <row r="40" spans="1:27" x14ac:dyDescent="0.25">
      <c r="A40" s="51" t="s">
        <v>472</v>
      </c>
      <c r="B40" s="51"/>
      <c r="C40" s="51"/>
      <c r="D40" s="51"/>
      <c r="E40" s="51"/>
      <c r="F40" s="51"/>
      <c r="G40" s="51"/>
      <c r="H40" s="51"/>
      <c r="I40" s="51"/>
      <c r="J40" s="51"/>
      <c r="K40" s="51"/>
      <c r="L40" s="62"/>
      <c r="M40" s="62"/>
      <c r="N40" s="62"/>
      <c r="O40" s="62"/>
      <c r="P40" s="62"/>
      <c r="R40" s="74">
        <v>1</v>
      </c>
    </row>
    <row r="41" spans="1:27" x14ac:dyDescent="0.25">
      <c r="A41" s="51" t="s">
        <v>473</v>
      </c>
      <c r="B41" s="51"/>
      <c r="C41" s="51"/>
      <c r="D41" s="51"/>
      <c r="E41" s="51"/>
      <c r="F41" s="51"/>
      <c r="G41" s="51"/>
      <c r="H41" s="51"/>
      <c r="I41" s="51"/>
      <c r="J41" s="51"/>
      <c r="K41" s="51"/>
      <c r="L41" s="62"/>
      <c r="M41" s="62"/>
      <c r="N41" s="62"/>
      <c r="O41" s="62"/>
      <c r="P41" s="62"/>
      <c r="R41" s="74">
        <v>1</v>
      </c>
    </row>
    <row r="42" spans="1:27" x14ac:dyDescent="0.25">
      <c r="A42" s="51" t="s">
        <v>474</v>
      </c>
      <c r="B42" s="51"/>
      <c r="C42" s="51"/>
      <c r="D42" s="51"/>
      <c r="E42" s="51"/>
      <c r="F42" s="51"/>
      <c r="G42" s="51"/>
      <c r="H42" s="51"/>
      <c r="I42" s="51"/>
      <c r="J42" s="51"/>
      <c r="K42" s="51"/>
      <c r="L42" s="62"/>
      <c r="M42" s="62"/>
      <c r="N42" s="62"/>
      <c r="O42" s="62"/>
      <c r="P42" s="62"/>
      <c r="R42" s="74">
        <v>1</v>
      </c>
    </row>
    <row r="43" spans="1:27" x14ac:dyDescent="0.25">
      <c r="A43" s="51" t="s">
        <v>475</v>
      </c>
      <c r="B43" s="51"/>
      <c r="C43" s="51"/>
      <c r="D43" s="51"/>
      <c r="E43" s="51"/>
      <c r="F43" s="51"/>
      <c r="G43" s="51"/>
      <c r="H43" s="51"/>
      <c r="I43" s="51"/>
      <c r="J43" s="51"/>
      <c r="K43" s="51"/>
      <c r="L43" s="62"/>
      <c r="M43" s="62"/>
      <c r="N43" s="62"/>
      <c r="O43" s="62"/>
      <c r="P43" s="62"/>
      <c r="R43" s="74">
        <v>1</v>
      </c>
      <c r="AA43" t="s">
        <v>476</v>
      </c>
    </row>
    <row r="44" spans="1:27" x14ac:dyDescent="0.25">
      <c r="A44" s="51" t="s">
        <v>477</v>
      </c>
      <c r="B44" s="51"/>
      <c r="C44" s="51"/>
      <c r="D44" s="51"/>
      <c r="E44" s="51"/>
      <c r="F44" s="51"/>
      <c r="G44" s="51"/>
      <c r="H44" s="51"/>
      <c r="I44" s="51"/>
      <c r="J44" s="51"/>
      <c r="K44" s="51"/>
      <c r="L44" s="62"/>
      <c r="M44" s="62"/>
      <c r="N44" s="62"/>
      <c r="O44" s="62"/>
      <c r="P44" s="62"/>
      <c r="R44" s="74">
        <v>1</v>
      </c>
    </row>
    <row r="45" spans="1:27" x14ac:dyDescent="0.25">
      <c r="A45" s="51" t="s">
        <v>478</v>
      </c>
      <c r="B45" s="51"/>
      <c r="C45" s="51"/>
      <c r="D45" s="51"/>
      <c r="E45" s="51"/>
      <c r="F45" s="51"/>
      <c r="G45" s="51"/>
      <c r="H45" s="51"/>
      <c r="I45" s="51"/>
      <c r="J45" s="51"/>
      <c r="K45" s="51"/>
      <c r="L45" s="62"/>
      <c r="M45" s="62"/>
      <c r="N45" s="62"/>
      <c r="O45" s="62"/>
      <c r="P45" s="62"/>
      <c r="R45" s="74">
        <v>1</v>
      </c>
    </row>
    <row r="46" spans="1:27" x14ac:dyDescent="0.25">
      <c r="A46" s="51" t="s">
        <v>479</v>
      </c>
      <c r="B46" s="51"/>
      <c r="C46" s="51"/>
      <c r="D46" s="51"/>
      <c r="E46" s="51"/>
      <c r="F46" s="51"/>
      <c r="G46" s="51"/>
      <c r="H46" s="51"/>
      <c r="I46" s="51"/>
      <c r="J46" s="51"/>
      <c r="K46" s="51"/>
      <c r="L46" s="62"/>
      <c r="M46" s="62"/>
      <c r="N46" s="62"/>
      <c r="O46" s="62"/>
      <c r="P46" s="62"/>
      <c r="R46" s="74">
        <v>1</v>
      </c>
    </row>
    <row r="47" spans="1:27" x14ac:dyDescent="0.25">
      <c r="A47" s="51" t="s">
        <v>480</v>
      </c>
      <c r="B47" s="51"/>
      <c r="C47" s="51"/>
      <c r="D47" s="51"/>
      <c r="E47" s="51"/>
      <c r="F47" s="51"/>
      <c r="G47" s="51"/>
      <c r="H47" s="51"/>
      <c r="I47" s="51"/>
      <c r="J47" s="51"/>
      <c r="K47" s="51"/>
      <c r="L47" s="62"/>
      <c r="M47" s="62"/>
      <c r="N47" s="62"/>
      <c r="O47" s="62"/>
      <c r="P47" s="62"/>
      <c r="R47" s="74">
        <v>1</v>
      </c>
    </row>
    <row r="48" spans="1:27" x14ac:dyDescent="0.25">
      <c r="A48" s="51" t="s">
        <v>481</v>
      </c>
      <c r="B48" s="51"/>
      <c r="C48" s="51"/>
      <c r="D48" s="51"/>
      <c r="E48" s="51"/>
      <c r="F48" s="51"/>
      <c r="G48" s="51"/>
      <c r="H48" s="51"/>
      <c r="I48" s="51"/>
      <c r="J48" s="51"/>
      <c r="K48" s="51"/>
      <c r="L48" s="62"/>
      <c r="M48" s="62"/>
      <c r="N48" s="62"/>
      <c r="O48" s="62"/>
      <c r="P48" s="62"/>
      <c r="R48" s="74">
        <v>1</v>
      </c>
    </row>
    <row r="49" spans="1:18" x14ac:dyDescent="0.25">
      <c r="A49" s="51" t="s">
        <v>482</v>
      </c>
      <c r="B49" s="51"/>
      <c r="C49" s="51"/>
      <c r="D49" s="51"/>
      <c r="E49" s="51"/>
      <c r="F49" s="51"/>
      <c r="G49" s="51"/>
      <c r="H49" s="51"/>
      <c r="I49" s="51"/>
      <c r="J49" s="51"/>
      <c r="K49" s="51"/>
      <c r="L49" s="62"/>
      <c r="M49" s="62"/>
      <c r="N49" s="62"/>
      <c r="O49" s="62"/>
      <c r="P49" s="62"/>
      <c r="R49" s="74">
        <v>1</v>
      </c>
    </row>
    <row r="50" spans="1:18" x14ac:dyDescent="0.25">
      <c r="A50" s="51" t="s">
        <v>483</v>
      </c>
      <c r="B50" s="51"/>
      <c r="C50" s="51"/>
      <c r="D50" s="51"/>
      <c r="E50" s="51"/>
      <c r="F50" s="51"/>
      <c r="G50" s="51"/>
      <c r="H50" s="51"/>
      <c r="I50" s="51"/>
      <c r="J50" s="51"/>
      <c r="K50" s="51"/>
      <c r="L50" s="62"/>
      <c r="M50" s="62"/>
      <c r="N50" s="62"/>
      <c r="O50" s="62"/>
      <c r="P50" s="62"/>
      <c r="R50" s="74">
        <v>1</v>
      </c>
    </row>
    <row r="51" spans="1:18" x14ac:dyDescent="0.25">
      <c r="A51" s="51" t="s">
        <v>484</v>
      </c>
      <c r="B51" s="51"/>
      <c r="C51" s="51"/>
      <c r="D51" s="51"/>
      <c r="E51" s="51"/>
      <c r="F51" s="51"/>
      <c r="G51" s="51"/>
      <c r="H51" s="51"/>
      <c r="I51" s="51"/>
      <c r="J51" s="51"/>
      <c r="K51" s="51"/>
      <c r="L51" s="62"/>
      <c r="M51" s="62"/>
      <c r="N51" s="62"/>
      <c r="O51" s="62"/>
      <c r="P51" s="62"/>
      <c r="R51" s="74">
        <v>1</v>
      </c>
    </row>
    <row r="52" spans="1:18" x14ac:dyDescent="0.25">
      <c r="A52" s="51" t="s">
        <v>485</v>
      </c>
      <c r="B52" s="51"/>
      <c r="C52" s="51"/>
      <c r="D52" s="51"/>
      <c r="E52" s="51"/>
      <c r="F52" s="51"/>
      <c r="G52" s="51"/>
      <c r="H52" s="51"/>
      <c r="I52" s="51"/>
      <c r="J52" s="51"/>
      <c r="K52" s="51"/>
      <c r="L52" s="62"/>
      <c r="M52" s="62"/>
      <c r="N52" s="62"/>
      <c r="O52" s="62"/>
      <c r="P52" s="62"/>
      <c r="R52" s="74">
        <v>1</v>
      </c>
    </row>
    <row r="53" spans="1:18" x14ac:dyDescent="0.25">
      <c r="A53" s="51" t="s">
        <v>486</v>
      </c>
      <c r="B53" s="51"/>
      <c r="C53" s="51"/>
      <c r="D53" s="51"/>
      <c r="E53" s="51"/>
      <c r="F53" s="51"/>
      <c r="G53" s="51"/>
      <c r="H53" s="51"/>
      <c r="I53" s="51"/>
      <c r="J53" s="51"/>
      <c r="K53" s="51"/>
      <c r="L53" s="62"/>
      <c r="M53" s="62"/>
      <c r="N53" s="62"/>
      <c r="O53" s="62"/>
      <c r="P53" s="62"/>
      <c r="R53" s="74">
        <v>1</v>
      </c>
    </row>
    <row r="54" spans="1:18" x14ac:dyDescent="0.25">
      <c r="A54" s="51" t="s">
        <v>487</v>
      </c>
      <c r="B54" s="51"/>
      <c r="C54" s="51"/>
      <c r="D54" s="51"/>
      <c r="E54" s="51"/>
      <c r="F54" s="51"/>
      <c r="G54" s="51"/>
      <c r="H54" s="51"/>
      <c r="I54" s="51"/>
      <c r="J54" s="51"/>
      <c r="K54" s="51"/>
      <c r="L54" s="62"/>
      <c r="M54" s="62"/>
      <c r="N54" s="62"/>
      <c r="O54" s="62"/>
      <c r="P54" s="62"/>
      <c r="R54" s="74">
        <v>1</v>
      </c>
    </row>
    <row r="55" spans="1:18" x14ac:dyDescent="0.25">
      <c r="A55" s="51" t="s">
        <v>488</v>
      </c>
      <c r="B55" s="51"/>
      <c r="C55" s="51"/>
      <c r="D55" s="51"/>
      <c r="E55" s="51"/>
      <c r="F55" s="51"/>
      <c r="G55" s="51"/>
      <c r="H55" s="51"/>
      <c r="I55" s="51"/>
      <c r="J55" s="51"/>
      <c r="K55" s="51"/>
      <c r="L55" s="62"/>
      <c r="M55" s="62"/>
      <c r="N55" s="62"/>
      <c r="O55" s="62"/>
      <c r="P55" s="62"/>
      <c r="R55" s="74">
        <v>1</v>
      </c>
    </row>
    <row r="56" spans="1:18" x14ac:dyDescent="0.25">
      <c r="A56" s="51" t="s">
        <v>489</v>
      </c>
      <c r="B56" s="51"/>
      <c r="C56" s="51"/>
      <c r="D56" s="51"/>
      <c r="E56" s="51"/>
      <c r="F56" s="51"/>
      <c r="G56" s="51"/>
      <c r="H56" s="51"/>
      <c r="I56" s="51"/>
      <c r="J56" s="51"/>
      <c r="K56" s="51"/>
      <c r="L56" s="62"/>
      <c r="M56" s="62"/>
      <c r="N56" s="62"/>
      <c r="O56" s="62"/>
      <c r="P56" s="62"/>
      <c r="R56" s="74">
        <v>1</v>
      </c>
    </row>
    <row r="57" spans="1:18" x14ac:dyDescent="0.25">
      <c r="A57" s="51" t="s">
        <v>490</v>
      </c>
      <c r="B57" s="51"/>
      <c r="C57" s="51"/>
      <c r="D57" s="51"/>
      <c r="E57" s="51"/>
      <c r="F57" s="51"/>
      <c r="G57" s="51"/>
      <c r="H57" s="51"/>
      <c r="I57" s="51"/>
      <c r="J57" s="51"/>
      <c r="K57" s="51"/>
      <c r="L57" s="62"/>
      <c r="M57" s="62"/>
      <c r="N57" s="62"/>
      <c r="O57" s="62"/>
      <c r="P57" s="62"/>
      <c r="R57" s="74"/>
    </row>
    <row r="58" spans="1:18" x14ac:dyDescent="0.25">
      <c r="A58" s="51" t="s">
        <v>491</v>
      </c>
      <c r="B58" s="51"/>
      <c r="C58" s="51"/>
      <c r="D58" s="51"/>
      <c r="E58" s="51"/>
      <c r="F58" s="51"/>
      <c r="G58" s="51"/>
      <c r="H58" s="51"/>
      <c r="I58" s="51"/>
      <c r="J58" s="51"/>
      <c r="K58" s="51"/>
      <c r="L58" s="62"/>
      <c r="M58" s="62"/>
      <c r="N58" s="62"/>
      <c r="O58" s="62"/>
      <c r="P58" s="62"/>
      <c r="R58" s="74"/>
    </row>
    <row r="59" spans="1:18" x14ac:dyDescent="0.25">
      <c r="A59" s="51" t="s">
        <v>492</v>
      </c>
      <c r="B59" s="51"/>
      <c r="C59" s="51"/>
      <c r="D59" s="51"/>
      <c r="E59" s="51"/>
      <c r="F59" s="51"/>
      <c r="G59" s="51"/>
      <c r="H59" s="51"/>
      <c r="I59" s="51"/>
      <c r="J59" s="51"/>
      <c r="K59" s="51"/>
      <c r="L59" s="62"/>
      <c r="M59" s="62"/>
      <c r="N59" s="62"/>
      <c r="O59" s="62"/>
      <c r="P59" s="62"/>
      <c r="R59" s="74"/>
    </row>
    <row r="60" spans="1:18" x14ac:dyDescent="0.25">
      <c r="A60" s="51" t="s">
        <v>493</v>
      </c>
      <c r="B60" s="51"/>
      <c r="C60" s="51"/>
      <c r="D60" s="51"/>
      <c r="E60" s="51"/>
      <c r="F60" s="51"/>
      <c r="G60" s="51"/>
      <c r="H60" s="51"/>
      <c r="I60" s="51"/>
      <c r="J60" s="51"/>
      <c r="K60" s="51"/>
      <c r="L60" s="62"/>
      <c r="M60" s="62"/>
      <c r="N60" s="62"/>
      <c r="O60" s="62"/>
      <c r="P60" s="62"/>
      <c r="R60" s="74"/>
    </row>
    <row r="61" spans="1:18" x14ac:dyDescent="0.25">
      <c r="A61" s="51" t="s">
        <v>494</v>
      </c>
      <c r="B61" s="51"/>
      <c r="C61" s="51"/>
      <c r="D61" s="51"/>
      <c r="E61" s="51"/>
      <c r="F61" s="51"/>
      <c r="G61" s="51"/>
      <c r="H61" s="51"/>
      <c r="I61" s="51"/>
      <c r="J61" s="51"/>
      <c r="K61" s="51"/>
      <c r="L61" s="62"/>
      <c r="M61" s="62"/>
      <c r="N61" s="62"/>
      <c r="O61" s="62"/>
      <c r="P61" s="62"/>
      <c r="R61" s="74"/>
    </row>
    <row r="62" spans="1:18" x14ac:dyDescent="0.25">
      <c r="A62" s="51" t="s">
        <v>495</v>
      </c>
      <c r="B62" s="51"/>
      <c r="C62" s="51"/>
      <c r="D62" s="51"/>
      <c r="E62" s="51"/>
      <c r="F62" s="51"/>
      <c r="G62" s="51"/>
      <c r="H62" s="51"/>
      <c r="I62" s="51"/>
      <c r="J62" s="51"/>
      <c r="K62" s="51"/>
      <c r="L62" s="62"/>
      <c r="M62" s="62"/>
      <c r="N62" s="62"/>
      <c r="O62" s="62"/>
      <c r="P62" s="62"/>
      <c r="R62" s="74"/>
    </row>
    <row r="63" spans="1:18" x14ac:dyDescent="0.25">
      <c r="A63" s="51" t="s">
        <v>496</v>
      </c>
      <c r="B63" s="51"/>
      <c r="C63" s="51"/>
      <c r="D63" s="51"/>
      <c r="E63" s="51"/>
      <c r="F63" s="51"/>
      <c r="G63" s="51"/>
      <c r="H63" s="51"/>
      <c r="I63" s="51"/>
      <c r="J63" s="51"/>
      <c r="K63" s="51"/>
      <c r="L63" s="62"/>
      <c r="M63" s="62"/>
      <c r="N63" s="62"/>
      <c r="O63" s="62"/>
      <c r="P63" s="62"/>
      <c r="R63" s="74"/>
    </row>
    <row r="64" spans="1:18" x14ac:dyDescent="0.25">
      <c r="A64" s="51" t="s">
        <v>497</v>
      </c>
      <c r="B64" s="51"/>
      <c r="C64" s="51"/>
      <c r="D64" s="51"/>
      <c r="E64" s="51"/>
      <c r="F64" s="51"/>
      <c r="G64" s="51"/>
      <c r="H64" s="51"/>
      <c r="I64" s="51"/>
      <c r="J64" s="51"/>
      <c r="K64" s="51"/>
      <c r="L64" s="62"/>
      <c r="M64" s="62"/>
      <c r="N64" s="62"/>
      <c r="O64" s="62"/>
      <c r="P64" s="62"/>
      <c r="R64" s="74"/>
    </row>
    <row r="65" spans="1:18" x14ac:dyDescent="0.25">
      <c r="A65" s="51" t="s">
        <v>498</v>
      </c>
      <c r="B65" s="51"/>
      <c r="C65" s="51"/>
      <c r="D65" s="51"/>
      <c r="E65" s="51"/>
      <c r="F65" s="51"/>
      <c r="G65" s="51"/>
      <c r="H65" s="51"/>
      <c r="I65" s="51"/>
      <c r="J65" s="51"/>
      <c r="K65" s="51"/>
      <c r="L65" s="62"/>
      <c r="M65" s="62"/>
      <c r="N65" s="62"/>
      <c r="O65" s="62"/>
      <c r="P65" s="62"/>
      <c r="R65" s="74"/>
    </row>
    <row r="66" spans="1:18" x14ac:dyDescent="0.25">
      <c r="A66" s="51" t="s">
        <v>499</v>
      </c>
      <c r="B66" s="51"/>
      <c r="C66" s="51"/>
      <c r="D66" s="51"/>
      <c r="E66" s="51"/>
      <c r="F66" s="51"/>
      <c r="G66" s="51"/>
      <c r="H66" s="51"/>
      <c r="I66" s="51"/>
      <c r="J66" s="51"/>
      <c r="K66" s="51"/>
      <c r="L66" s="62"/>
      <c r="M66" s="62"/>
      <c r="N66" s="62"/>
      <c r="O66" s="62"/>
      <c r="P66" s="62" t="s">
        <v>196</v>
      </c>
      <c r="R66" s="74">
        <v>1</v>
      </c>
    </row>
    <row r="67" spans="1:18" x14ac:dyDescent="0.25">
      <c r="A67" s="51" t="s">
        <v>499</v>
      </c>
      <c r="B67" s="51"/>
      <c r="C67" s="51"/>
      <c r="D67" s="51"/>
      <c r="E67" s="51"/>
      <c r="F67" s="51"/>
      <c r="G67" s="51"/>
      <c r="H67" s="51"/>
      <c r="I67" s="51"/>
      <c r="J67" s="51"/>
      <c r="K67" s="51"/>
      <c r="L67" s="62"/>
      <c r="M67" s="62"/>
      <c r="N67" s="62"/>
      <c r="O67" s="62"/>
      <c r="P67" s="62"/>
      <c r="R67" s="74">
        <v>1</v>
      </c>
    </row>
    <row r="68" spans="1:18" x14ac:dyDescent="0.25">
      <c r="A68" s="51" t="s">
        <v>499</v>
      </c>
      <c r="B68" s="51"/>
      <c r="C68" s="51"/>
      <c r="D68" s="51"/>
      <c r="E68" s="51"/>
      <c r="F68" s="51"/>
      <c r="G68" s="51"/>
      <c r="H68" s="51"/>
      <c r="I68" s="51"/>
      <c r="J68" s="51"/>
      <c r="K68" s="51"/>
      <c r="L68" s="62"/>
      <c r="M68" s="62"/>
      <c r="N68" s="62"/>
      <c r="O68" s="62"/>
      <c r="P68" s="62"/>
      <c r="R68" s="74">
        <v>1</v>
      </c>
    </row>
    <row r="69" spans="1:18" x14ac:dyDescent="0.25">
      <c r="A69" s="51" t="s">
        <v>499</v>
      </c>
      <c r="B69" s="51"/>
      <c r="C69" s="51"/>
      <c r="D69" s="51"/>
      <c r="E69" s="51"/>
      <c r="F69" s="51"/>
      <c r="G69" s="51"/>
      <c r="H69" s="51"/>
      <c r="I69" s="51"/>
      <c r="J69" s="51"/>
      <c r="K69" s="51"/>
      <c r="L69" s="62"/>
      <c r="M69" s="62"/>
      <c r="N69" s="62"/>
      <c r="O69" s="62"/>
      <c r="P69" s="62"/>
      <c r="R69" s="74">
        <v>1</v>
      </c>
    </row>
    <row r="70" spans="1:18" x14ac:dyDescent="0.25">
      <c r="A70" s="51" t="s">
        <v>499</v>
      </c>
      <c r="B70" s="51"/>
      <c r="C70" s="51"/>
      <c r="D70" s="51"/>
      <c r="E70" s="51"/>
      <c r="F70" s="51"/>
      <c r="G70" s="51"/>
      <c r="H70" s="51"/>
      <c r="I70" s="51"/>
      <c r="J70" s="51"/>
      <c r="K70" s="51"/>
      <c r="L70" s="62"/>
      <c r="M70" s="62"/>
      <c r="N70" s="62"/>
      <c r="O70" s="62"/>
      <c r="P70" s="62"/>
      <c r="R70" s="74">
        <v>1</v>
      </c>
    </row>
    <row r="71" spans="1:18" x14ac:dyDescent="0.25">
      <c r="A71" s="51" t="s">
        <v>499</v>
      </c>
      <c r="B71" s="51"/>
      <c r="C71" s="51"/>
      <c r="D71" s="51"/>
      <c r="E71" s="51"/>
      <c r="F71" s="51"/>
      <c r="G71" s="51"/>
      <c r="H71" s="51"/>
      <c r="I71" s="51"/>
      <c r="J71" s="51"/>
      <c r="K71" s="51"/>
      <c r="L71" s="62"/>
      <c r="M71" s="62"/>
      <c r="N71" s="62"/>
      <c r="O71" s="62"/>
      <c r="P71" s="62"/>
      <c r="R71" s="74">
        <v>1</v>
      </c>
    </row>
    <row r="72" spans="1:18" x14ac:dyDescent="0.25">
      <c r="A72" s="51" t="s">
        <v>499</v>
      </c>
      <c r="B72" s="51"/>
      <c r="C72" s="51"/>
      <c r="D72" s="51"/>
      <c r="E72" s="51"/>
      <c r="F72" s="51"/>
      <c r="G72" s="51"/>
      <c r="H72" s="51"/>
      <c r="I72" s="51"/>
      <c r="J72" s="51"/>
      <c r="K72" s="51"/>
      <c r="L72" s="62"/>
      <c r="M72" s="62"/>
      <c r="N72" s="62"/>
      <c r="O72" s="62"/>
      <c r="P72" s="62"/>
      <c r="R72" s="74">
        <v>1</v>
      </c>
    </row>
    <row r="73" spans="1:18" x14ac:dyDescent="0.25">
      <c r="A73" s="51" t="s">
        <v>499</v>
      </c>
      <c r="B73" s="51"/>
      <c r="C73" s="51"/>
      <c r="D73" s="51"/>
      <c r="E73" s="51"/>
      <c r="F73" s="51"/>
      <c r="G73" s="51"/>
      <c r="H73" s="51"/>
      <c r="I73" s="51"/>
      <c r="J73" s="51"/>
      <c r="K73" s="51"/>
      <c r="L73" s="62"/>
      <c r="M73" s="62"/>
      <c r="N73" s="62"/>
      <c r="O73" s="62"/>
      <c r="P73" s="62"/>
      <c r="R73" s="74">
        <v>1</v>
      </c>
    </row>
    <row r="74" spans="1:18" x14ac:dyDescent="0.25">
      <c r="A74" s="51" t="s">
        <v>499</v>
      </c>
      <c r="H74" s="51"/>
      <c r="I74" s="51"/>
      <c r="J74" s="51"/>
      <c r="K74" s="51"/>
      <c r="L74" s="62"/>
      <c r="M74" s="62"/>
      <c r="N74" s="62"/>
      <c r="O74" s="62"/>
      <c r="P74" s="62"/>
      <c r="R74" s="74">
        <v>1</v>
      </c>
    </row>
    <row r="76" spans="1:18" x14ac:dyDescent="0.25">
      <c r="A76" s="11" t="s">
        <v>500</v>
      </c>
      <c r="B76" s="11" t="s">
        <v>501</v>
      </c>
      <c r="Q76" t="s">
        <v>205</v>
      </c>
      <c r="R76">
        <f>SUM(R37:R74)</f>
        <v>29</v>
      </c>
    </row>
    <row r="77" spans="1:18" x14ac:dyDescent="0.25">
      <c r="Q77" t="s">
        <v>502</v>
      </c>
      <c r="R77" t="e">
        <f>R76/$C$26</f>
        <v>#DIV/0!</v>
      </c>
    </row>
    <row r="79" spans="1:18" x14ac:dyDescent="0.25">
      <c r="E79" t="s">
        <v>503</v>
      </c>
    </row>
    <row r="81" spans="1:18" ht="30" x14ac:dyDescent="0.25">
      <c r="B81" s="237" t="s">
        <v>505</v>
      </c>
      <c r="C81" s="64" t="s">
        <v>506</v>
      </c>
      <c r="D81" s="64" t="s">
        <v>507</v>
      </c>
      <c r="E81" s="51" t="s">
        <v>508</v>
      </c>
      <c r="F81" s="64" t="s">
        <v>509</v>
      </c>
      <c r="G81" s="64" t="s">
        <v>510</v>
      </c>
    </row>
    <row r="82" spans="1:18" ht="45" x14ac:dyDescent="0.25">
      <c r="A82" s="75" t="s">
        <v>504</v>
      </c>
      <c r="B82" s="51" t="s">
        <v>515</v>
      </c>
      <c r="C82" s="51"/>
      <c r="D82" s="51"/>
      <c r="E82" s="51" t="s">
        <v>516</v>
      </c>
      <c r="F82" s="51"/>
      <c r="G82" s="239"/>
      <c r="H82" s="238" t="s">
        <v>511</v>
      </c>
      <c r="I82" s="64" t="s">
        <v>512</v>
      </c>
      <c r="J82" s="237" t="s">
        <v>462</v>
      </c>
      <c r="K82" s="61" t="s">
        <v>463</v>
      </c>
      <c r="L82" s="61" t="s">
        <v>464</v>
      </c>
      <c r="M82" s="61" t="s">
        <v>285</v>
      </c>
      <c r="N82" s="61" t="s">
        <v>465</v>
      </c>
      <c r="O82" s="61" t="s">
        <v>466</v>
      </c>
      <c r="P82" s="61" t="s">
        <v>467</v>
      </c>
      <c r="Q82" s="11"/>
      <c r="R82" s="75" t="s">
        <v>513</v>
      </c>
    </row>
    <row r="83" spans="1:18" x14ac:dyDescent="0.25">
      <c r="A83" t="s">
        <v>514</v>
      </c>
      <c r="B83" t="s">
        <v>518</v>
      </c>
      <c r="C83" s="51"/>
      <c r="D83" s="51"/>
      <c r="E83" s="51" t="s">
        <v>519</v>
      </c>
      <c r="F83" s="51"/>
      <c r="G83" s="239"/>
      <c r="H83" s="51"/>
      <c r="I83" s="51"/>
      <c r="J83" s="51" t="s">
        <v>196</v>
      </c>
      <c r="K83" s="51" t="s">
        <v>196</v>
      </c>
      <c r="L83" s="51" t="s">
        <v>196</v>
      </c>
      <c r="M83" s="51" t="s">
        <v>196</v>
      </c>
      <c r="N83" s="51" t="s">
        <v>196</v>
      </c>
      <c r="O83" s="51"/>
      <c r="P83" s="51"/>
      <c r="R83">
        <v>2</v>
      </c>
    </row>
    <row r="84" spans="1:18" x14ac:dyDescent="0.25">
      <c r="A84" t="s">
        <v>517</v>
      </c>
      <c r="B84" t="s">
        <v>521</v>
      </c>
      <c r="C84" s="51"/>
      <c r="D84" s="51"/>
      <c r="E84" s="51" t="s">
        <v>519</v>
      </c>
      <c r="F84" s="51"/>
      <c r="G84" s="239"/>
      <c r="H84" s="51"/>
      <c r="I84" s="51"/>
      <c r="J84" t="s">
        <v>196</v>
      </c>
      <c r="K84" t="s">
        <v>196</v>
      </c>
      <c r="L84" t="s">
        <v>196</v>
      </c>
      <c r="M84" t="s">
        <v>196</v>
      </c>
      <c r="N84" t="s">
        <v>196</v>
      </c>
      <c r="O84" t="s">
        <v>196</v>
      </c>
      <c r="P84" t="s">
        <v>196</v>
      </c>
      <c r="R84">
        <v>3</v>
      </c>
    </row>
    <row r="85" spans="1:18" x14ac:dyDescent="0.25">
      <c r="A85" t="s">
        <v>520</v>
      </c>
      <c r="B85" t="s">
        <v>523</v>
      </c>
      <c r="C85" s="51"/>
      <c r="D85" s="51"/>
      <c r="E85" s="51" t="s">
        <v>519</v>
      </c>
      <c r="F85" s="51"/>
      <c r="G85" s="239"/>
      <c r="H85" s="51"/>
      <c r="I85" s="51"/>
      <c r="J85" t="s">
        <v>196</v>
      </c>
      <c r="K85" t="s">
        <v>196</v>
      </c>
      <c r="L85" t="s">
        <v>196</v>
      </c>
      <c r="M85" t="s">
        <v>196</v>
      </c>
      <c r="N85" t="s">
        <v>196</v>
      </c>
      <c r="O85" t="s">
        <v>196</v>
      </c>
      <c r="P85" t="s">
        <v>196</v>
      </c>
      <c r="R85">
        <v>4</v>
      </c>
    </row>
    <row r="86" spans="1:18" x14ac:dyDescent="0.25">
      <c r="A86" t="s">
        <v>522</v>
      </c>
      <c r="B86" s="51" t="s">
        <v>525</v>
      </c>
      <c r="C86" s="51"/>
      <c r="D86" s="51"/>
      <c r="E86" s="51" t="s">
        <v>519</v>
      </c>
      <c r="F86" s="51"/>
      <c r="G86" s="51"/>
      <c r="H86" s="51"/>
      <c r="I86" s="51"/>
      <c r="J86" t="s">
        <v>196</v>
      </c>
      <c r="K86" t="s">
        <v>196</v>
      </c>
      <c r="L86" t="s">
        <v>196</v>
      </c>
      <c r="M86" t="s">
        <v>196</v>
      </c>
      <c r="N86" t="s">
        <v>196</v>
      </c>
      <c r="O86" t="s">
        <v>196</v>
      </c>
      <c r="P86" t="s">
        <v>196</v>
      </c>
      <c r="R86">
        <v>5</v>
      </c>
    </row>
    <row r="87" spans="1:18" x14ac:dyDescent="0.25">
      <c r="A87" t="s">
        <v>524</v>
      </c>
      <c r="B87" t="s">
        <v>527</v>
      </c>
      <c r="C87" s="51"/>
      <c r="D87" s="51"/>
      <c r="E87" s="51" t="s">
        <v>519</v>
      </c>
      <c r="F87" s="51"/>
      <c r="G87" s="239"/>
      <c r="H87" s="51"/>
      <c r="I87" s="51"/>
      <c r="J87" s="51" t="s">
        <v>196</v>
      </c>
      <c r="K87" s="51" t="s">
        <v>196</v>
      </c>
      <c r="L87" s="51" t="s">
        <v>196</v>
      </c>
      <c r="M87" s="51" t="s">
        <v>196</v>
      </c>
      <c r="N87" s="51" t="s">
        <v>196</v>
      </c>
      <c r="O87" s="51" t="s">
        <v>196</v>
      </c>
      <c r="P87" s="51" t="s">
        <v>196</v>
      </c>
      <c r="R87">
        <v>6</v>
      </c>
    </row>
    <row r="88" spans="1:18" x14ac:dyDescent="0.25">
      <c r="A88" t="s">
        <v>526</v>
      </c>
      <c r="B88" s="51" t="s">
        <v>529</v>
      </c>
      <c r="C88" s="51"/>
      <c r="D88" s="51"/>
      <c r="E88" s="51" t="s">
        <v>519</v>
      </c>
      <c r="F88" s="51"/>
      <c r="G88" s="51"/>
      <c r="H88" s="51"/>
      <c r="I88" s="51"/>
      <c r="J88" t="s">
        <v>196</v>
      </c>
      <c r="K88" t="s">
        <v>196</v>
      </c>
      <c r="L88" t="s">
        <v>196</v>
      </c>
      <c r="M88" t="s">
        <v>196</v>
      </c>
      <c r="N88" t="s">
        <v>196</v>
      </c>
      <c r="O88" t="s">
        <v>196</v>
      </c>
      <c r="P88" t="s">
        <v>196</v>
      </c>
      <c r="R88">
        <v>7</v>
      </c>
    </row>
    <row r="89" spans="1:18" x14ac:dyDescent="0.25">
      <c r="A89" t="s">
        <v>528</v>
      </c>
      <c r="B89" s="51" t="s">
        <v>531</v>
      </c>
      <c r="C89" s="51"/>
      <c r="D89" s="51"/>
      <c r="E89" s="51" t="s">
        <v>519</v>
      </c>
      <c r="F89" s="51"/>
      <c r="G89" s="51"/>
      <c r="H89" s="51"/>
      <c r="I89" s="51"/>
      <c r="J89" s="51" t="s">
        <v>196</v>
      </c>
      <c r="K89" s="51" t="s">
        <v>196</v>
      </c>
      <c r="L89" s="51" t="s">
        <v>196</v>
      </c>
      <c r="M89" s="51" t="s">
        <v>196</v>
      </c>
      <c r="N89" s="51" t="s">
        <v>196</v>
      </c>
      <c r="O89" s="51"/>
      <c r="P89" s="51"/>
      <c r="R89">
        <v>8</v>
      </c>
    </row>
    <row r="90" spans="1:18" x14ac:dyDescent="0.25">
      <c r="A90" t="s">
        <v>530</v>
      </c>
      <c r="B90" t="s">
        <v>533</v>
      </c>
      <c r="C90" s="51"/>
      <c r="D90" s="51"/>
      <c r="E90" s="51" t="s">
        <v>519</v>
      </c>
      <c r="F90" s="51"/>
      <c r="G90" s="239"/>
      <c r="H90" s="51"/>
      <c r="I90" s="51"/>
      <c r="J90" s="51" t="s">
        <v>196</v>
      </c>
      <c r="K90" s="51" t="s">
        <v>196</v>
      </c>
      <c r="L90" s="51" t="s">
        <v>196</v>
      </c>
      <c r="M90" s="51" t="s">
        <v>196</v>
      </c>
      <c r="N90" s="51" t="s">
        <v>196</v>
      </c>
      <c r="O90" s="51"/>
      <c r="P90" s="51"/>
      <c r="R90">
        <v>9</v>
      </c>
    </row>
    <row r="91" spans="1:18" x14ac:dyDescent="0.25">
      <c r="A91" t="s">
        <v>532</v>
      </c>
      <c r="B91" t="s">
        <v>535</v>
      </c>
      <c r="C91" s="51"/>
      <c r="D91" s="51"/>
      <c r="E91" s="51" t="s">
        <v>536</v>
      </c>
      <c r="F91" s="51"/>
      <c r="G91" s="51"/>
      <c r="H91" s="51"/>
      <c r="I91" s="51"/>
      <c r="J91" t="s">
        <v>196</v>
      </c>
      <c r="K91" t="s">
        <v>196</v>
      </c>
      <c r="L91" t="s">
        <v>196</v>
      </c>
      <c r="M91" t="s">
        <v>196</v>
      </c>
      <c r="N91" t="s">
        <v>196</v>
      </c>
      <c r="O91" t="s">
        <v>196</v>
      </c>
      <c r="P91" t="s">
        <v>196</v>
      </c>
    </row>
    <row r="92" spans="1:18" x14ac:dyDescent="0.25">
      <c r="A92" t="s">
        <v>534</v>
      </c>
      <c r="B92" s="51" t="s">
        <v>538</v>
      </c>
      <c r="C92" s="51"/>
      <c r="D92" s="51"/>
      <c r="E92" s="51" t="s">
        <v>539</v>
      </c>
      <c r="F92" s="51"/>
      <c r="G92" s="239"/>
      <c r="H92" s="51"/>
      <c r="I92" s="51"/>
      <c r="J92" t="s">
        <v>196</v>
      </c>
      <c r="K92" t="s">
        <v>196</v>
      </c>
      <c r="L92" t="s">
        <v>196</v>
      </c>
      <c r="R92">
        <v>10</v>
      </c>
    </row>
    <row r="93" spans="1:18" x14ac:dyDescent="0.25">
      <c r="A93" t="s">
        <v>537</v>
      </c>
      <c r="B93" s="51" t="s">
        <v>541</v>
      </c>
      <c r="C93" s="51"/>
      <c r="D93" s="51"/>
      <c r="E93" s="51" t="s">
        <v>539</v>
      </c>
      <c r="F93" s="51"/>
      <c r="G93" s="239"/>
      <c r="H93" s="51"/>
      <c r="I93" s="51"/>
      <c r="J93" s="51" t="s">
        <v>196</v>
      </c>
      <c r="K93" s="51" t="s">
        <v>196</v>
      </c>
      <c r="L93" s="51" t="s">
        <v>196</v>
      </c>
      <c r="M93" s="51" t="s">
        <v>196</v>
      </c>
      <c r="N93" s="51" t="s">
        <v>196</v>
      </c>
      <c r="O93" s="51"/>
      <c r="P93" s="51"/>
      <c r="R93">
        <v>11</v>
      </c>
    </row>
    <row r="94" spans="1:18" x14ac:dyDescent="0.25">
      <c r="A94" t="s">
        <v>540</v>
      </c>
      <c r="B94" s="51" t="s">
        <v>543</v>
      </c>
      <c r="C94" s="51"/>
      <c r="D94" s="51">
        <v>3</v>
      </c>
      <c r="E94" s="51" t="s">
        <v>539</v>
      </c>
      <c r="F94" s="51"/>
      <c r="G94" s="51"/>
      <c r="H94" s="51"/>
      <c r="I94" s="51"/>
      <c r="J94" s="51"/>
      <c r="K94" s="51"/>
      <c r="L94" s="51"/>
      <c r="M94" s="51"/>
      <c r="N94" s="51"/>
      <c r="O94" s="51"/>
      <c r="P94" s="51" t="s">
        <v>196</v>
      </c>
    </row>
    <row r="95" spans="1:18" x14ac:dyDescent="0.25">
      <c r="A95" t="s">
        <v>542</v>
      </c>
      <c r="B95" s="51" t="s">
        <v>545</v>
      </c>
      <c r="C95" s="51"/>
      <c r="D95" s="51"/>
      <c r="E95" s="51" t="s">
        <v>539</v>
      </c>
      <c r="F95" s="51"/>
      <c r="G95" s="239"/>
      <c r="H95" s="51"/>
      <c r="I95" s="51"/>
      <c r="J95" s="51" t="s">
        <v>196</v>
      </c>
      <c r="K95" s="51" t="s">
        <v>196</v>
      </c>
      <c r="L95" s="51" t="s">
        <v>196</v>
      </c>
      <c r="M95" s="51" t="s">
        <v>196</v>
      </c>
      <c r="N95" s="51" t="s">
        <v>196</v>
      </c>
      <c r="O95" s="51"/>
      <c r="P95" s="51"/>
      <c r="R95">
        <v>12</v>
      </c>
    </row>
    <row r="96" spans="1:18" x14ac:dyDescent="0.25">
      <c r="A96" t="s">
        <v>544</v>
      </c>
      <c r="B96" s="51" t="s">
        <v>547</v>
      </c>
      <c r="C96" s="51"/>
      <c r="D96" s="51"/>
      <c r="E96" s="51" t="s">
        <v>516</v>
      </c>
      <c r="F96" s="51"/>
      <c r="G96" s="239"/>
      <c r="H96" s="51"/>
      <c r="I96" s="51"/>
      <c r="J96" s="51"/>
      <c r="K96" s="51"/>
      <c r="L96" s="51"/>
      <c r="M96" s="51"/>
      <c r="N96" s="51"/>
      <c r="O96" s="51" t="s">
        <v>196</v>
      </c>
      <c r="P96" s="51"/>
    </row>
    <row r="97" spans="1:18" x14ac:dyDescent="0.25">
      <c r="A97" t="s">
        <v>546</v>
      </c>
      <c r="B97" s="51" t="s">
        <v>549</v>
      </c>
      <c r="C97" s="51"/>
      <c r="D97" s="51"/>
      <c r="E97" s="51" t="s">
        <v>539</v>
      </c>
      <c r="F97" s="51"/>
      <c r="G97" s="239"/>
      <c r="H97" s="51"/>
      <c r="I97" s="51"/>
      <c r="J97" s="51"/>
      <c r="K97" s="51"/>
      <c r="L97" s="51"/>
      <c r="M97" s="51"/>
      <c r="N97" s="51"/>
      <c r="O97" s="51" t="s">
        <v>196</v>
      </c>
      <c r="P97" s="51"/>
    </row>
    <row r="98" spans="1:18" x14ac:dyDescent="0.25">
      <c r="A98" t="s">
        <v>548</v>
      </c>
      <c r="B98" s="51" t="s">
        <v>551</v>
      </c>
      <c r="C98" s="51"/>
      <c r="D98" s="51"/>
      <c r="E98" s="51" t="s">
        <v>539</v>
      </c>
      <c r="F98" s="51"/>
      <c r="G98" s="239"/>
      <c r="H98" s="51"/>
      <c r="I98" s="51"/>
      <c r="J98" s="51"/>
      <c r="K98" s="51"/>
      <c r="L98" s="51" t="s">
        <v>196</v>
      </c>
      <c r="M98" s="51"/>
      <c r="N98" s="51"/>
      <c r="O98" s="51"/>
      <c r="P98" s="51"/>
    </row>
    <row r="99" spans="1:18" x14ac:dyDescent="0.25">
      <c r="A99" t="s">
        <v>550</v>
      </c>
      <c r="B99" s="51" t="s">
        <v>553</v>
      </c>
      <c r="C99" s="51"/>
      <c r="D99" s="51"/>
      <c r="E99" s="51" t="s">
        <v>539</v>
      </c>
      <c r="F99" s="51"/>
      <c r="G99" s="239"/>
      <c r="H99" s="51"/>
      <c r="I99" s="51"/>
      <c r="J99" s="51" t="s">
        <v>196</v>
      </c>
      <c r="K99" s="51" t="s">
        <v>196</v>
      </c>
      <c r="L99" s="51" t="s">
        <v>196</v>
      </c>
      <c r="M99" s="51" t="s">
        <v>196</v>
      </c>
      <c r="N99" s="51"/>
      <c r="O99" s="51" t="s">
        <v>196</v>
      </c>
      <c r="P99" s="51" t="s">
        <v>196</v>
      </c>
      <c r="R99">
        <v>13</v>
      </c>
    </row>
    <row r="100" spans="1:18" x14ac:dyDescent="0.25">
      <c r="A100" t="s">
        <v>552</v>
      </c>
      <c r="B100" s="51" t="s">
        <v>555</v>
      </c>
      <c r="C100" s="51"/>
      <c r="D100" s="51"/>
      <c r="E100" s="51" t="s">
        <v>539</v>
      </c>
      <c r="F100" s="51"/>
      <c r="G100" s="239"/>
      <c r="H100" s="51"/>
      <c r="I100" s="51"/>
      <c r="J100" s="51" t="s">
        <v>196</v>
      </c>
      <c r="K100" s="51" t="s">
        <v>196</v>
      </c>
      <c r="L100" s="51" t="s">
        <v>196</v>
      </c>
      <c r="M100" s="51" t="s">
        <v>196</v>
      </c>
      <c r="N100" s="51"/>
      <c r="O100" s="51" t="s">
        <v>196</v>
      </c>
      <c r="P100" s="51" t="s">
        <v>196</v>
      </c>
    </row>
    <row r="101" spans="1:18" x14ac:dyDescent="0.25">
      <c r="A101" t="s">
        <v>554</v>
      </c>
      <c r="B101" s="51" t="s">
        <v>557</v>
      </c>
      <c r="C101" s="51"/>
      <c r="D101" s="51"/>
      <c r="E101" s="51" t="s">
        <v>539</v>
      </c>
      <c r="F101" s="51"/>
      <c r="G101" s="51"/>
      <c r="H101" s="51"/>
      <c r="I101" s="51"/>
      <c r="J101" s="51" t="s">
        <v>196</v>
      </c>
      <c r="K101" s="51" t="s">
        <v>196</v>
      </c>
      <c r="L101" s="51" t="s">
        <v>196</v>
      </c>
      <c r="M101" s="51" t="s">
        <v>196</v>
      </c>
      <c r="N101" s="51"/>
      <c r="O101" s="51"/>
      <c r="P101" s="51" t="s">
        <v>196</v>
      </c>
      <c r="R101">
        <v>14</v>
      </c>
    </row>
    <row r="102" spans="1:18" x14ac:dyDescent="0.25">
      <c r="A102" t="s">
        <v>556</v>
      </c>
      <c r="B102" s="51" t="s">
        <v>560</v>
      </c>
      <c r="C102" s="51"/>
      <c r="D102" s="51"/>
      <c r="E102" s="51" t="s">
        <v>539</v>
      </c>
      <c r="F102" s="51"/>
      <c r="G102" s="51"/>
      <c r="H102" s="51"/>
      <c r="I102" s="51"/>
      <c r="J102" s="51"/>
      <c r="K102" s="51"/>
      <c r="L102" s="239" t="s">
        <v>558</v>
      </c>
      <c r="M102" s="51"/>
      <c r="N102" s="51"/>
      <c r="O102" s="51"/>
      <c r="P102" s="51"/>
    </row>
    <row r="103" spans="1:18" x14ac:dyDescent="0.25">
      <c r="A103" t="s">
        <v>559</v>
      </c>
      <c r="B103" s="51" t="s">
        <v>562</v>
      </c>
      <c r="C103" s="51"/>
      <c r="D103" s="51"/>
      <c r="E103" s="51" t="s">
        <v>539</v>
      </c>
      <c r="F103" s="51"/>
      <c r="G103" s="51"/>
      <c r="H103" s="51"/>
      <c r="I103" s="51"/>
      <c r="J103" s="51" t="s">
        <v>196</v>
      </c>
      <c r="K103" s="51" t="s">
        <v>196</v>
      </c>
      <c r="L103" s="51" t="s">
        <v>196</v>
      </c>
      <c r="M103" s="51"/>
      <c r="N103" s="51"/>
      <c r="O103" s="51"/>
      <c r="P103" s="51" t="s">
        <v>196</v>
      </c>
      <c r="R103">
        <v>15</v>
      </c>
    </row>
    <row r="104" spans="1:18" x14ac:dyDescent="0.25">
      <c r="A104" t="s">
        <v>561</v>
      </c>
      <c r="B104" s="62" t="s">
        <v>564</v>
      </c>
      <c r="C104" s="62"/>
      <c r="D104" s="62"/>
      <c r="E104" s="62" t="s">
        <v>539</v>
      </c>
      <c r="F104" s="62"/>
      <c r="G104" s="62"/>
      <c r="H104" s="51"/>
      <c r="I104" s="51"/>
      <c r="J104" s="51" t="s">
        <v>196</v>
      </c>
      <c r="K104" s="51" t="s">
        <v>196</v>
      </c>
      <c r="L104" s="51" t="s">
        <v>196</v>
      </c>
      <c r="M104" s="51"/>
      <c r="N104" s="51"/>
      <c r="O104" s="51"/>
      <c r="P104" s="51" t="s">
        <v>196</v>
      </c>
    </row>
    <row r="105" spans="1:18" x14ac:dyDescent="0.25">
      <c r="A105" t="s">
        <v>563</v>
      </c>
      <c r="B105" s="62"/>
      <c r="C105" s="62"/>
      <c r="D105" s="62"/>
      <c r="E105" s="62"/>
      <c r="F105" s="62"/>
      <c r="G105" s="62"/>
      <c r="H105" s="62"/>
      <c r="I105" s="62"/>
      <c r="J105" s="62"/>
      <c r="K105" s="62"/>
      <c r="L105" s="62" t="s">
        <v>196</v>
      </c>
      <c r="M105" s="62"/>
      <c r="N105" s="62"/>
      <c r="O105" s="62"/>
      <c r="P105" s="62"/>
    </row>
    <row r="106" spans="1:18" x14ac:dyDescent="0.25">
      <c r="B106" s="62"/>
      <c r="C106" s="62"/>
      <c r="D106" s="62"/>
      <c r="E106" s="62"/>
      <c r="F106" s="62"/>
      <c r="G106" s="62"/>
      <c r="H106" s="62"/>
      <c r="I106" s="62"/>
      <c r="J106" s="62"/>
      <c r="K106" s="62"/>
      <c r="L106" s="62"/>
      <c r="M106" s="62"/>
      <c r="N106" s="62"/>
      <c r="O106" s="62"/>
      <c r="P106" s="62"/>
    </row>
    <row r="107" spans="1:18" x14ac:dyDescent="0.25">
      <c r="B107" s="62"/>
      <c r="C107" s="62"/>
      <c r="D107" s="62"/>
      <c r="E107" s="62"/>
      <c r="F107" s="62"/>
      <c r="G107" s="62"/>
      <c r="H107" s="62"/>
      <c r="I107" s="62"/>
      <c r="J107" s="62"/>
      <c r="K107" s="62"/>
      <c r="L107" s="62"/>
      <c r="M107" s="62"/>
      <c r="N107" s="62"/>
      <c r="O107" s="62"/>
      <c r="P107" s="62"/>
    </row>
    <row r="108" spans="1:18" x14ac:dyDescent="0.25">
      <c r="B108" s="62"/>
      <c r="C108" s="62"/>
      <c r="D108" s="62"/>
      <c r="E108" s="62"/>
      <c r="F108" s="62"/>
      <c r="G108" s="62"/>
      <c r="H108" s="62"/>
      <c r="I108" s="62"/>
      <c r="J108" s="62"/>
      <c r="K108" s="62"/>
      <c r="L108" s="62"/>
      <c r="M108" s="62"/>
      <c r="N108" s="62"/>
      <c r="O108" s="62"/>
      <c r="P108" s="62"/>
    </row>
    <row r="109" spans="1:18" x14ac:dyDescent="0.25">
      <c r="B109" s="62"/>
      <c r="C109" s="62"/>
      <c r="D109" s="62"/>
      <c r="E109" s="62"/>
      <c r="F109" s="62"/>
      <c r="G109" s="62"/>
      <c r="H109" s="62"/>
      <c r="I109" s="62"/>
      <c r="J109" s="62"/>
      <c r="K109" s="62"/>
      <c r="L109" s="62"/>
      <c r="M109" s="62"/>
      <c r="N109" s="62"/>
      <c r="O109" s="62"/>
      <c r="P109" s="62"/>
    </row>
    <row r="110" spans="1:18" x14ac:dyDescent="0.25">
      <c r="B110" s="62"/>
      <c r="C110" s="62"/>
      <c r="D110" s="62"/>
      <c r="E110" s="62"/>
      <c r="F110" s="62"/>
      <c r="G110" s="62"/>
      <c r="H110" s="62"/>
      <c r="I110" s="62"/>
      <c r="J110" s="62"/>
      <c r="K110" s="62"/>
      <c r="L110" s="62"/>
      <c r="M110" s="62"/>
      <c r="N110" s="62"/>
      <c r="O110" s="62"/>
      <c r="P110" s="62"/>
    </row>
    <row r="111" spans="1:18" x14ac:dyDescent="0.25">
      <c r="B111" s="62"/>
      <c r="C111" s="62"/>
      <c r="D111" s="62"/>
      <c r="E111" s="62"/>
      <c r="F111" s="62"/>
      <c r="G111" s="62"/>
      <c r="H111" s="62"/>
      <c r="I111" s="62"/>
      <c r="J111" s="62"/>
      <c r="K111" s="62"/>
      <c r="L111" s="62"/>
      <c r="M111" s="62"/>
      <c r="N111" s="62"/>
      <c r="O111" s="62"/>
      <c r="P111" s="62"/>
    </row>
    <row r="112" spans="1:18" x14ac:dyDescent="0.25">
      <c r="B112" s="62"/>
      <c r="C112" s="62"/>
      <c r="D112" s="62"/>
      <c r="E112" s="62"/>
      <c r="F112" s="62"/>
      <c r="G112" s="62"/>
      <c r="H112" s="62"/>
      <c r="I112" s="62"/>
      <c r="J112" s="62"/>
      <c r="K112" s="62"/>
      <c r="L112" s="62"/>
      <c r="M112" s="62"/>
      <c r="N112" s="62"/>
      <c r="O112" s="62"/>
      <c r="P112" s="62"/>
    </row>
    <row r="113" spans="1:16" x14ac:dyDescent="0.25">
      <c r="B113" s="62" t="s">
        <v>566</v>
      </c>
      <c r="C113" s="62"/>
      <c r="D113" s="62"/>
      <c r="E113" s="62" t="s">
        <v>539</v>
      </c>
      <c r="F113" s="62"/>
      <c r="G113" s="62"/>
      <c r="H113" s="62"/>
      <c r="I113" s="62"/>
      <c r="J113" s="62"/>
      <c r="K113" s="62"/>
      <c r="L113" s="62"/>
      <c r="M113" s="62"/>
      <c r="N113" s="62"/>
      <c r="O113" s="62"/>
      <c r="P113" s="62"/>
    </row>
    <row r="114" spans="1:16" x14ac:dyDescent="0.25">
      <c r="A114" t="s">
        <v>565</v>
      </c>
      <c r="B114" s="62"/>
      <c r="C114" s="62"/>
      <c r="D114" s="62"/>
      <c r="E114" s="62"/>
      <c r="F114" s="62"/>
      <c r="G114" s="62"/>
      <c r="H114" s="62"/>
      <c r="I114" s="62"/>
      <c r="J114" s="62"/>
      <c r="K114" s="62"/>
      <c r="L114" s="62" t="s">
        <v>196</v>
      </c>
      <c r="M114" s="62"/>
      <c r="N114" s="62"/>
      <c r="O114" s="62"/>
      <c r="P114" s="62"/>
    </row>
    <row r="115" spans="1:16" x14ac:dyDescent="0.25">
      <c r="B115" s="62"/>
      <c r="C115" s="62"/>
      <c r="D115" s="62"/>
      <c r="E115" s="62"/>
      <c r="F115" s="62"/>
      <c r="G115" s="62"/>
      <c r="H115" s="62"/>
      <c r="I115" s="62"/>
      <c r="J115" s="62"/>
      <c r="K115" s="62"/>
      <c r="L115" s="62"/>
      <c r="M115" s="62"/>
      <c r="N115" s="62"/>
      <c r="O115" s="62"/>
      <c r="P115" s="62"/>
    </row>
    <row r="116" spans="1:16" x14ac:dyDescent="0.25">
      <c r="B116" s="62"/>
      <c r="C116" s="62"/>
      <c r="D116" s="62"/>
      <c r="E116" s="62"/>
      <c r="F116" s="62"/>
      <c r="G116" s="62"/>
      <c r="H116" s="62"/>
      <c r="I116" s="62"/>
      <c r="J116" s="62"/>
      <c r="K116" s="62"/>
      <c r="L116" s="62"/>
      <c r="M116" s="62"/>
      <c r="N116" s="62"/>
      <c r="O116" s="62"/>
      <c r="P116" s="62"/>
    </row>
    <row r="117" spans="1:16" x14ac:dyDescent="0.25">
      <c r="B117" s="62"/>
      <c r="C117" s="62"/>
      <c r="D117" s="62"/>
      <c r="E117" s="62"/>
      <c r="F117" s="62"/>
      <c r="G117" s="62"/>
      <c r="H117" s="62"/>
      <c r="I117" s="62"/>
      <c r="J117" s="62"/>
      <c r="K117" s="62"/>
      <c r="L117" s="62"/>
      <c r="M117" s="62"/>
      <c r="N117" s="62"/>
      <c r="O117" s="62"/>
      <c r="P117" s="62"/>
    </row>
    <row r="118" spans="1:16" x14ac:dyDescent="0.25">
      <c r="B118" s="62"/>
      <c r="C118" s="62"/>
      <c r="D118" s="62"/>
      <c r="E118" s="62"/>
      <c r="F118" s="62"/>
      <c r="G118" s="62"/>
      <c r="H118" s="62"/>
      <c r="I118" s="62"/>
      <c r="J118" s="62"/>
      <c r="K118" s="62"/>
      <c r="L118" s="62"/>
      <c r="M118" s="62"/>
      <c r="N118" s="62"/>
      <c r="O118" s="62"/>
      <c r="P118" s="62"/>
    </row>
    <row r="119" spans="1:16" x14ac:dyDescent="0.25">
      <c r="B119" s="62"/>
      <c r="C119" s="62"/>
      <c r="D119" s="62"/>
      <c r="E119" s="62"/>
      <c r="F119" s="62"/>
      <c r="G119" s="62"/>
      <c r="H119" s="62"/>
      <c r="I119" s="62"/>
      <c r="J119" s="62"/>
      <c r="K119" s="62"/>
      <c r="L119" s="62"/>
      <c r="M119" s="62"/>
      <c r="N119" s="62"/>
      <c r="O119" s="62"/>
      <c r="P119" s="62"/>
    </row>
    <row r="120" spans="1:16" x14ac:dyDescent="0.25">
      <c r="B120" s="62"/>
      <c r="C120" s="62"/>
      <c r="D120" s="62"/>
      <c r="E120" s="62"/>
      <c r="F120" s="62"/>
      <c r="G120" s="62"/>
      <c r="H120" s="62"/>
      <c r="I120" s="62"/>
      <c r="J120" s="62"/>
      <c r="K120" s="62"/>
      <c r="L120" s="62"/>
      <c r="M120" s="62"/>
      <c r="N120" s="62"/>
      <c r="O120" s="62"/>
      <c r="P120" s="62"/>
    </row>
    <row r="121" spans="1:16" x14ac:dyDescent="0.25">
      <c r="B121" s="62"/>
      <c r="C121" s="62"/>
      <c r="D121" s="62"/>
      <c r="E121" s="62"/>
      <c r="F121" s="62"/>
      <c r="G121" s="62"/>
      <c r="H121" s="62"/>
      <c r="I121" s="62"/>
      <c r="J121" s="62"/>
      <c r="K121" s="62"/>
      <c r="L121" s="62"/>
      <c r="M121" s="62"/>
      <c r="N121" s="62"/>
      <c r="O121" s="62"/>
      <c r="P121" s="62"/>
    </row>
    <row r="122" spans="1:16" x14ac:dyDescent="0.25">
      <c r="B122" s="51" t="s">
        <v>568</v>
      </c>
      <c r="C122" s="51"/>
      <c r="D122" s="51"/>
      <c r="E122" s="51"/>
      <c r="F122" s="51"/>
      <c r="G122" s="239"/>
      <c r="H122" s="62"/>
      <c r="I122" s="62"/>
      <c r="J122" s="62"/>
      <c r="K122" s="62"/>
      <c r="L122" s="62"/>
      <c r="M122" s="62"/>
      <c r="N122" s="62"/>
      <c r="O122" s="62"/>
      <c r="P122" s="62"/>
    </row>
    <row r="123" spans="1:16" x14ac:dyDescent="0.25">
      <c r="A123" t="s">
        <v>567</v>
      </c>
      <c r="B123" s="51" t="s">
        <v>570</v>
      </c>
      <c r="C123" s="51"/>
      <c r="D123" s="51"/>
      <c r="E123" s="51" t="s">
        <v>571</v>
      </c>
      <c r="F123" s="51"/>
      <c r="G123" s="51"/>
      <c r="H123" s="51"/>
      <c r="I123" s="51"/>
      <c r="J123" s="51"/>
      <c r="K123" s="51"/>
      <c r="L123" s="51"/>
      <c r="M123" s="51" t="s">
        <v>196</v>
      </c>
      <c r="N123" s="51"/>
      <c r="O123" s="51"/>
      <c r="P123" s="51"/>
    </row>
    <row r="124" spans="1:16" x14ac:dyDescent="0.25">
      <c r="A124" t="s">
        <v>569</v>
      </c>
      <c r="B124" s="51" t="s">
        <v>573</v>
      </c>
      <c r="C124" s="51"/>
      <c r="D124" s="51"/>
      <c r="E124" s="51" t="s">
        <v>539</v>
      </c>
      <c r="F124" s="51"/>
      <c r="G124" s="51"/>
      <c r="H124" s="51"/>
      <c r="I124" s="51"/>
      <c r="J124" s="51"/>
      <c r="K124" s="51" t="s">
        <v>196</v>
      </c>
      <c r="L124" s="51"/>
      <c r="M124" s="51"/>
      <c r="N124" s="51"/>
      <c r="O124" s="51"/>
      <c r="P124" s="51"/>
    </row>
    <row r="125" spans="1:16" x14ac:dyDescent="0.25">
      <c r="A125" t="s">
        <v>572</v>
      </c>
      <c r="B125" s="51" t="s">
        <v>576</v>
      </c>
      <c r="C125" s="51"/>
      <c r="D125" s="51"/>
      <c r="E125" s="51" t="s">
        <v>577</v>
      </c>
      <c r="F125" s="51"/>
      <c r="G125" s="51"/>
      <c r="H125" s="51"/>
      <c r="I125" s="51"/>
      <c r="J125" s="51"/>
      <c r="K125" s="239" t="s">
        <v>574</v>
      </c>
      <c r="L125" s="51"/>
      <c r="M125" s="51"/>
      <c r="N125" s="51" t="s">
        <v>196</v>
      </c>
      <c r="O125" s="51"/>
      <c r="P125" s="51"/>
    </row>
    <row r="126" spans="1:16" x14ac:dyDescent="0.25">
      <c r="A126" t="s">
        <v>575</v>
      </c>
      <c r="B126" s="51" t="s">
        <v>579</v>
      </c>
      <c r="C126" s="51"/>
      <c r="D126" s="51"/>
      <c r="E126" s="51" t="s">
        <v>539</v>
      </c>
      <c r="F126" s="51"/>
      <c r="G126" s="51"/>
      <c r="H126" s="51"/>
      <c r="I126" s="51"/>
      <c r="J126" s="51"/>
      <c r="K126" s="51"/>
      <c r="L126" s="51"/>
      <c r="M126" s="51"/>
      <c r="N126" s="51"/>
      <c r="O126" s="51"/>
      <c r="P126" s="51" t="s">
        <v>196</v>
      </c>
    </row>
    <row r="127" spans="1:16" x14ac:dyDescent="0.25">
      <c r="A127" t="s">
        <v>578</v>
      </c>
      <c r="B127" s="51" t="s">
        <v>581</v>
      </c>
      <c r="C127" s="51"/>
      <c r="D127" s="51"/>
      <c r="E127" s="51" t="s">
        <v>539</v>
      </c>
      <c r="F127" s="51"/>
      <c r="G127" s="51"/>
      <c r="H127" s="51"/>
      <c r="I127" s="51"/>
      <c r="J127" s="51"/>
      <c r="K127" s="51" t="s">
        <v>196</v>
      </c>
      <c r="L127" s="51"/>
      <c r="M127" s="51"/>
      <c r="N127" s="51" t="s">
        <v>196</v>
      </c>
      <c r="O127" s="51"/>
      <c r="P127" s="51"/>
    </row>
    <row r="128" spans="1:16" x14ac:dyDescent="0.25">
      <c r="A128" t="s">
        <v>580</v>
      </c>
      <c r="B128" s="51" t="s">
        <v>583</v>
      </c>
      <c r="C128" s="51"/>
      <c r="D128" s="51"/>
      <c r="E128" s="51" t="s">
        <v>539</v>
      </c>
      <c r="F128" s="51"/>
      <c r="G128" s="51"/>
      <c r="H128" s="51"/>
      <c r="I128" s="51"/>
      <c r="J128" s="51"/>
      <c r="K128" s="51"/>
      <c r="L128" s="51"/>
      <c r="M128" s="51"/>
      <c r="N128" s="51"/>
      <c r="O128" s="51"/>
      <c r="P128" s="51"/>
    </row>
    <row r="129" spans="1:17" x14ac:dyDescent="0.25">
      <c r="A129" t="s">
        <v>582</v>
      </c>
      <c r="B129" s="51" t="s">
        <v>585</v>
      </c>
      <c r="C129" s="51"/>
      <c r="D129" s="51"/>
      <c r="E129" s="51" t="s">
        <v>539</v>
      </c>
      <c r="F129" s="51"/>
      <c r="G129" s="51"/>
      <c r="H129" s="51"/>
      <c r="I129" s="51"/>
      <c r="J129" s="51"/>
      <c r="K129" s="51" t="s">
        <v>196</v>
      </c>
      <c r="L129" s="51"/>
      <c r="M129" s="51"/>
      <c r="N129" s="51" t="s">
        <v>196</v>
      </c>
      <c r="O129" s="51"/>
      <c r="P129" s="51"/>
    </row>
    <row r="130" spans="1:17" x14ac:dyDescent="0.25">
      <c r="A130" t="s">
        <v>584</v>
      </c>
      <c r="B130" s="51" t="s">
        <v>587</v>
      </c>
      <c r="C130" s="51"/>
      <c r="D130" s="51"/>
      <c r="E130" s="51" t="s">
        <v>539</v>
      </c>
      <c r="F130" s="51"/>
      <c r="G130" s="51"/>
      <c r="H130" s="51"/>
      <c r="I130" s="51"/>
      <c r="J130" s="51"/>
      <c r="K130" s="51"/>
      <c r="L130" s="51"/>
      <c r="M130" s="51"/>
      <c r="N130" s="51" t="s">
        <v>196</v>
      </c>
      <c r="O130" s="51"/>
      <c r="P130" s="51"/>
    </row>
    <row r="131" spans="1:17" x14ac:dyDescent="0.25">
      <c r="A131" t="s">
        <v>586</v>
      </c>
      <c r="B131" s="51" t="s">
        <v>590</v>
      </c>
      <c r="C131" s="51"/>
      <c r="D131" s="51"/>
      <c r="E131" s="51" t="s">
        <v>539</v>
      </c>
      <c r="F131" s="51"/>
      <c r="G131" s="51"/>
      <c r="H131" s="51"/>
      <c r="I131" s="51"/>
      <c r="J131" s="51"/>
      <c r="K131" s="51"/>
      <c r="L131" s="51"/>
      <c r="M131" s="51"/>
      <c r="N131" s="51"/>
      <c r="O131" s="51"/>
      <c r="P131" s="51"/>
      <c r="Q131" t="s">
        <v>588</v>
      </c>
    </row>
    <row r="132" spans="1:17" x14ac:dyDescent="0.25">
      <c r="A132" t="s">
        <v>589</v>
      </c>
      <c r="B132" s="51" t="s">
        <v>592</v>
      </c>
      <c r="C132" s="51"/>
      <c r="D132" s="51"/>
      <c r="E132" s="51" t="s">
        <v>539</v>
      </c>
      <c r="F132" s="51"/>
      <c r="G132" s="51"/>
      <c r="H132" s="51"/>
      <c r="I132" s="51"/>
      <c r="J132" s="51"/>
      <c r="K132" s="51" t="s">
        <v>196</v>
      </c>
      <c r="L132" s="51"/>
      <c r="M132" s="51"/>
      <c r="N132" s="51"/>
      <c r="O132" s="51"/>
      <c r="P132" s="51"/>
    </row>
    <row r="133" spans="1:17" x14ac:dyDescent="0.25">
      <c r="A133" t="s">
        <v>591</v>
      </c>
      <c r="B133" s="51" t="s">
        <v>594</v>
      </c>
      <c r="C133" s="51"/>
      <c r="D133" s="51"/>
      <c r="E133" s="51" t="s">
        <v>539</v>
      </c>
      <c r="F133" s="51"/>
      <c r="G133" s="51"/>
      <c r="H133" s="51"/>
      <c r="I133" s="51"/>
      <c r="J133" s="51"/>
      <c r="K133" s="51" t="s">
        <v>196</v>
      </c>
      <c r="L133" s="51"/>
      <c r="M133" s="51"/>
      <c r="N133" s="51"/>
      <c r="O133" s="51"/>
      <c r="P133" s="51"/>
    </row>
    <row r="134" spans="1:17" x14ac:dyDescent="0.25">
      <c r="A134" t="s">
        <v>593</v>
      </c>
      <c r="B134" s="51" t="s">
        <v>596</v>
      </c>
      <c r="C134" s="51"/>
      <c r="D134" s="51"/>
      <c r="E134" s="51" t="s">
        <v>539</v>
      </c>
      <c r="F134" s="51"/>
      <c r="G134" s="51"/>
      <c r="H134" s="51"/>
      <c r="I134" s="51"/>
      <c r="J134" s="51"/>
      <c r="K134" s="51"/>
      <c r="L134" s="51"/>
      <c r="M134" s="51" t="s">
        <v>196</v>
      </c>
      <c r="N134" s="51"/>
      <c r="O134" s="51"/>
      <c r="P134" s="51"/>
    </row>
    <row r="135" spans="1:17" x14ac:dyDescent="0.25">
      <c r="A135" t="s">
        <v>595</v>
      </c>
      <c r="B135" s="51" t="s">
        <v>598</v>
      </c>
      <c r="C135" s="51"/>
      <c r="D135" s="51"/>
      <c r="E135" s="51" t="s">
        <v>539</v>
      </c>
      <c r="F135" s="51"/>
      <c r="G135" s="51"/>
      <c r="H135" s="51"/>
      <c r="I135" s="51"/>
      <c r="J135" s="51"/>
      <c r="K135" s="51"/>
      <c r="L135" s="51"/>
      <c r="M135" s="51" t="s">
        <v>196</v>
      </c>
      <c r="N135" s="51" t="s">
        <v>196</v>
      </c>
      <c r="O135" s="51"/>
      <c r="P135" s="51"/>
    </row>
    <row r="136" spans="1:17" x14ac:dyDescent="0.25">
      <c r="A136" t="s">
        <v>597</v>
      </c>
      <c r="B136" s="51" t="s">
        <v>600</v>
      </c>
      <c r="C136" s="51"/>
      <c r="D136" s="51"/>
      <c r="E136" s="51" t="s">
        <v>539</v>
      </c>
      <c r="F136" s="51"/>
      <c r="G136" s="51"/>
      <c r="H136" s="51"/>
      <c r="I136" s="51"/>
      <c r="J136" s="51"/>
      <c r="K136" s="51"/>
      <c r="L136" s="51"/>
      <c r="M136" s="51"/>
      <c r="N136" s="51" t="s">
        <v>196</v>
      </c>
      <c r="O136" s="51"/>
      <c r="P136" s="51"/>
    </row>
    <row r="137" spans="1:17" x14ac:dyDescent="0.25">
      <c r="A137" t="s">
        <v>599</v>
      </c>
      <c r="B137" s="51" t="s">
        <v>602</v>
      </c>
      <c r="C137" s="51"/>
      <c r="D137" s="51"/>
      <c r="E137" s="51" t="s">
        <v>539</v>
      </c>
      <c r="F137" s="51"/>
      <c r="G137" s="51"/>
      <c r="H137" s="51"/>
      <c r="I137" s="51"/>
      <c r="J137" s="51"/>
      <c r="K137" s="51"/>
      <c r="L137" s="51"/>
      <c r="M137" s="51"/>
      <c r="N137" s="51" t="s">
        <v>196</v>
      </c>
      <c r="O137" s="51"/>
      <c r="P137" s="51"/>
    </row>
    <row r="138" spans="1:17" x14ac:dyDescent="0.25">
      <c r="A138" t="s">
        <v>601</v>
      </c>
      <c r="B138" s="51" t="s">
        <v>604</v>
      </c>
      <c r="C138" s="51"/>
      <c r="D138" s="51"/>
      <c r="E138" s="51" t="s">
        <v>539</v>
      </c>
      <c r="F138" s="51"/>
      <c r="G138" s="51"/>
      <c r="H138" s="51"/>
      <c r="I138" s="51"/>
      <c r="J138" s="51"/>
      <c r="K138" s="51"/>
      <c r="L138" s="51"/>
      <c r="M138" s="51"/>
      <c r="N138" s="51" t="s">
        <v>196</v>
      </c>
      <c r="O138" s="51"/>
      <c r="P138" s="51"/>
    </row>
    <row r="139" spans="1:17" x14ac:dyDescent="0.25">
      <c r="A139" t="s">
        <v>603</v>
      </c>
      <c r="B139" s="51" t="s">
        <v>606</v>
      </c>
      <c r="C139" s="51"/>
      <c r="D139" s="51"/>
      <c r="E139" s="51" t="s">
        <v>539</v>
      </c>
      <c r="F139" s="51"/>
      <c r="G139" s="51"/>
      <c r="H139" s="51"/>
      <c r="I139" s="51"/>
      <c r="J139" s="51"/>
      <c r="K139" s="51"/>
      <c r="L139" s="51"/>
      <c r="M139" s="51"/>
      <c r="N139" s="51"/>
      <c r="O139" s="51"/>
      <c r="P139" s="51"/>
    </row>
    <row r="140" spans="1:17" x14ac:dyDescent="0.25">
      <c r="A140" t="s">
        <v>605</v>
      </c>
      <c r="B140" s="51" t="s">
        <v>608</v>
      </c>
      <c r="C140" s="51"/>
      <c r="D140" s="51"/>
      <c r="E140" s="51" t="s">
        <v>539</v>
      </c>
      <c r="F140" s="51"/>
      <c r="G140" s="51"/>
      <c r="H140" s="51"/>
      <c r="I140" s="51"/>
      <c r="J140" s="51"/>
      <c r="K140" s="51"/>
      <c r="L140" s="51"/>
      <c r="M140" s="51"/>
      <c r="N140" s="51"/>
      <c r="O140" s="51"/>
      <c r="P140" s="51" t="s">
        <v>196</v>
      </c>
    </row>
    <row r="141" spans="1:17" x14ac:dyDescent="0.25">
      <c r="A141" t="s">
        <v>607</v>
      </c>
      <c r="B141" s="51" t="s">
        <v>610</v>
      </c>
      <c r="C141" s="51"/>
      <c r="D141" s="51"/>
      <c r="E141" s="51" t="s">
        <v>539</v>
      </c>
      <c r="F141" s="51"/>
      <c r="G141" s="51"/>
      <c r="H141" s="51"/>
      <c r="I141" s="51"/>
      <c r="J141" s="51"/>
      <c r="K141" s="51"/>
      <c r="L141" s="51" t="s">
        <v>196</v>
      </c>
      <c r="M141" s="51"/>
      <c r="N141" s="51"/>
      <c r="O141" s="51"/>
      <c r="P141" s="51" t="s">
        <v>196</v>
      </c>
    </row>
    <row r="142" spans="1:17" x14ac:dyDescent="0.25">
      <c r="A142" t="s">
        <v>609</v>
      </c>
      <c r="B142" s="51" t="s">
        <v>612</v>
      </c>
      <c r="C142" s="51"/>
      <c r="D142" s="51"/>
      <c r="E142" s="51" t="s">
        <v>539</v>
      </c>
      <c r="F142" s="51"/>
      <c r="G142" s="51"/>
      <c r="H142" s="51"/>
      <c r="I142" s="51"/>
      <c r="J142" s="51"/>
      <c r="K142" s="51"/>
      <c r="L142" s="51"/>
      <c r="M142" s="51"/>
      <c r="N142" s="51"/>
      <c r="O142" s="51"/>
      <c r="P142" s="51"/>
    </row>
    <row r="143" spans="1:17" x14ac:dyDescent="0.25">
      <c r="A143" t="s">
        <v>611</v>
      </c>
      <c r="B143" s="51" t="s">
        <v>614</v>
      </c>
      <c r="C143" s="51"/>
      <c r="D143" s="51"/>
      <c r="E143" s="51" t="s">
        <v>539</v>
      </c>
      <c r="F143" s="51"/>
      <c r="G143" s="51"/>
      <c r="H143" s="51"/>
      <c r="I143" s="51"/>
      <c r="J143" s="51"/>
      <c r="K143" s="51"/>
      <c r="L143" s="51"/>
      <c r="M143" s="51"/>
      <c r="N143" s="51"/>
      <c r="O143" s="51"/>
      <c r="P143" s="51"/>
    </row>
    <row r="144" spans="1:17" x14ac:dyDescent="0.25">
      <c r="A144" t="s">
        <v>613</v>
      </c>
      <c r="B144" s="51" t="s">
        <v>616</v>
      </c>
      <c r="C144" s="51"/>
      <c r="D144" s="51"/>
      <c r="E144" s="51" t="s">
        <v>539</v>
      </c>
      <c r="F144" s="51"/>
      <c r="G144" s="51"/>
      <c r="H144" s="51"/>
      <c r="I144" s="51"/>
      <c r="J144" s="51"/>
      <c r="K144" s="51"/>
      <c r="L144" s="51"/>
      <c r="M144" s="51"/>
      <c r="N144" s="51"/>
      <c r="O144" s="51"/>
      <c r="P144" s="51"/>
    </row>
    <row r="145" spans="1:18" x14ac:dyDescent="0.25">
      <c r="A145" t="s">
        <v>615</v>
      </c>
      <c r="B145" s="51" t="s">
        <v>618</v>
      </c>
      <c r="C145" s="51"/>
      <c r="D145" s="51"/>
      <c r="E145" s="51" t="s">
        <v>539</v>
      </c>
      <c r="F145" s="51"/>
      <c r="G145" s="51"/>
      <c r="H145" s="51"/>
      <c r="I145" s="51"/>
      <c r="J145" s="51"/>
      <c r="K145" s="51"/>
      <c r="L145" s="51"/>
      <c r="M145" s="51"/>
      <c r="N145" s="51"/>
      <c r="O145" s="51"/>
      <c r="P145" s="51"/>
    </row>
    <row r="146" spans="1:18" x14ac:dyDescent="0.25">
      <c r="A146" t="s">
        <v>617</v>
      </c>
      <c r="B146" s="51" t="s">
        <v>620</v>
      </c>
      <c r="C146" s="51"/>
      <c r="D146" s="51"/>
      <c r="E146" s="51" t="s">
        <v>539</v>
      </c>
      <c r="F146" s="51"/>
      <c r="G146" s="51"/>
      <c r="H146" s="51"/>
      <c r="I146" s="51"/>
      <c r="J146" s="51"/>
      <c r="K146" s="51"/>
      <c r="L146" s="51"/>
      <c r="M146" s="51"/>
      <c r="N146" s="51"/>
      <c r="O146" s="51"/>
      <c r="P146" s="51"/>
      <c r="R146">
        <v>8</v>
      </c>
    </row>
    <row r="147" spans="1:18" x14ac:dyDescent="0.25">
      <c r="A147" t="s">
        <v>619</v>
      </c>
      <c r="B147" s="51" t="s">
        <v>622</v>
      </c>
      <c r="C147" s="51"/>
      <c r="D147" s="51"/>
      <c r="E147" s="51" t="s">
        <v>539</v>
      </c>
      <c r="F147" s="51"/>
      <c r="G147" s="51"/>
      <c r="H147" s="51"/>
      <c r="I147" s="51"/>
      <c r="J147" s="51"/>
      <c r="K147" s="51"/>
      <c r="L147" s="51"/>
      <c r="M147" s="51"/>
      <c r="N147" s="51"/>
      <c r="O147" s="51"/>
      <c r="P147" s="51"/>
    </row>
    <row r="148" spans="1:18" x14ac:dyDescent="0.25">
      <c r="A148" t="s">
        <v>621</v>
      </c>
      <c r="B148" s="240" t="s">
        <v>624</v>
      </c>
      <c r="C148" s="62"/>
      <c r="D148" s="62"/>
      <c r="E148" s="208" t="s">
        <v>539</v>
      </c>
      <c r="F148" s="62"/>
      <c r="G148" s="62"/>
      <c r="H148" s="51"/>
      <c r="I148" s="51"/>
      <c r="J148" s="51"/>
      <c r="K148" s="51"/>
      <c r="L148" s="51"/>
      <c r="M148" s="51"/>
      <c r="N148" s="51"/>
      <c r="O148" s="51"/>
      <c r="P148" s="51"/>
    </row>
    <row r="149" spans="1:18" x14ac:dyDescent="0.25">
      <c r="A149" t="s">
        <v>623</v>
      </c>
      <c r="B149" s="240"/>
      <c r="C149" s="62"/>
      <c r="D149" s="62"/>
      <c r="E149" s="208"/>
      <c r="F149" s="62"/>
      <c r="G149" s="62"/>
      <c r="H149" s="62"/>
      <c r="I149" s="62"/>
      <c r="J149" s="62"/>
      <c r="K149" s="62"/>
      <c r="L149" s="62"/>
      <c r="M149" s="62"/>
      <c r="N149" s="62"/>
      <c r="O149" s="208"/>
      <c r="P149" s="208"/>
    </row>
    <row r="150" spans="1:18" x14ac:dyDescent="0.25">
      <c r="B150" s="240"/>
      <c r="C150" s="62"/>
      <c r="D150" s="62"/>
      <c r="E150" s="208"/>
      <c r="F150" s="62"/>
      <c r="G150" s="62"/>
      <c r="H150" s="62"/>
      <c r="I150" s="62"/>
      <c r="J150" s="62"/>
      <c r="K150" s="62"/>
      <c r="L150" s="62"/>
      <c r="M150" s="62"/>
      <c r="N150" s="62"/>
      <c r="O150" s="208"/>
      <c r="P150" s="208"/>
    </row>
    <row r="151" spans="1:18" x14ac:dyDescent="0.25">
      <c r="B151" s="240" t="s">
        <v>626</v>
      </c>
      <c r="C151" s="62"/>
      <c r="D151" s="62"/>
      <c r="E151" s="208" t="s">
        <v>627</v>
      </c>
      <c r="F151" s="62"/>
      <c r="G151" s="62"/>
      <c r="H151" s="62"/>
      <c r="I151" s="62"/>
      <c r="J151" s="62"/>
      <c r="K151" s="62"/>
      <c r="L151" s="62"/>
      <c r="M151" s="62"/>
      <c r="N151" s="62"/>
      <c r="O151" s="208"/>
      <c r="P151" s="208"/>
    </row>
    <row r="152" spans="1:18" x14ac:dyDescent="0.25">
      <c r="A152" t="s">
        <v>625</v>
      </c>
      <c r="B152" s="240"/>
      <c r="C152" s="62"/>
      <c r="D152" s="62"/>
      <c r="E152" s="208"/>
      <c r="F152" s="62"/>
      <c r="G152" s="62"/>
      <c r="H152" s="62"/>
      <c r="I152" s="62"/>
      <c r="J152" s="62"/>
      <c r="K152" s="62"/>
      <c r="L152" s="62" t="s">
        <v>196</v>
      </c>
      <c r="M152" s="62"/>
      <c r="N152" s="62"/>
      <c r="O152" s="208"/>
      <c r="P152" s="208" t="s">
        <v>196</v>
      </c>
    </row>
    <row r="153" spans="1:18" x14ac:dyDescent="0.25">
      <c r="B153" s="208" t="s">
        <v>629</v>
      </c>
      <c r="C153" s="62"/>
      <c r="D153" s="62"/>
      <c r="E153" s="208" t="s">
        <v>577</v>
      </c>
      <c r="F153" s="62"/>
      <c r="G153" s="62"/>
      <c r="H153" s="62"/>
      <c r="I153" s="62"/>
      <c r="J153" s="62"/>
      <c r="K153" s="62"/>
      <c r="L153" s="62"/>
      <c r="M153" s="62"/>
      <c r="N153" s="62"/>
      <c r="O153" s="208"/>
      <c r="P153" s="208"/>
    </row>
    <row r="154" spans="1:18" x14ac:dyDescent="0.25">
      <c r="A154" t="s">
        <v>628</v>
      </c>
      <c r="B154" s="208" t="s">
        <v>631</v>
      </c>
      <c r="C154" s="62"/>
      <c r="D154" s="62"/>
      <c r="E154" s="208" t="s">
        <v>577</v>
      </c>
      <c r="F154" s="62"/>
      <c r="G154" s="62"/>
      <c r="H154" s="62"/>
      <c r="I154" s="62"/>
      <c r="J154" s="62"/>
      <c r="K154" s="62"/>
      <c r="L154" s="62"/>
      <c r="M154" s="62"/>
      <c r="N154" s="62"/>
      <c r="O154" s="208" t="s">
        <v>196</v>
      </c>
      <c r="P154" s="208" t="s">
        <v>196</v>
      </c>
    </row>
    <row r="155" spans="1:18" x14ac:dyDescent="0.25">
      <c r="A155" t="s">
        <v>630</v>
      </c>
      <c r="B155" s="51" t="s">
        <v>633</v>
      </c>
      <c r="C155" s="51"/>
      <c r="D155" s="51"/>
      <c r="E155" s="51" t="s">
        <v>634</v>
      </c>
      <c r="F155" s="51"/>
      <c r="G155" s="51"/>
      <c r="H155" s="62"/>
      <c r="I155" s="62"/>
      <c r="J155" s="62"/>
      <c r="K155" s="62"/>
      <c r="L155" s="62"/>
      <c r="M155" s="62"/>
      <c r="N155" s="62"/>
      <c r="O155" s="208" t="s">
        <v>196</v>
      </c>
      <c r="P155" s="208" t="s">
        <v>196</v>
      </c>
    </row>
    <row r="156" spans="1:18" x14ac:dyDescent="0.25">
      <c r="A156" t="s">
        <v>632</v>
      </c>
      <c r="B156" s="51" t="s">
        <v>636</v>
      </c>
      <c r="C156" s="51"/>
      <c r="D156" s="51"/>
      <c r="E156" s="51" t="s">
        <v>634</v>
      </c>
      <c r="F156" s="51"/>
      <c r="G156" s="51"/>
      <c r="H156" s="51"/>
      <c r="I156" s="51"/>
      <c r="J156" s="51"/>
      <c r="K156" s="51"/>
      <c r="L156" s="51"/>
      <c r="M156" s="51"/>
      <c r="N156" s="51"/>
      <c r="O156" s="51"/>
      <c r="P156" s="51"/>
    </row>
    <row r="157" spans="1:18" x14ac:dyDescent="0.25">
      <c r="A157" t="s">
        <v>635</v>
      </c>
      <c r="B157" s="51" t="s">
        <v>638</v>
      </c>
      <c r="C157" s="51"/>
      <c r="D157" s="51"/>
      <c r="E157" s="51" t="s">
        <v>634</v>
      </c>
      <c r="F157" s="51"/>
      <c r="G157" s="51"/>
      <c r="H157" s="51"/>
      <c r="I157" s="51"/>
      <c r="J157" s="51"/>
      <c r="K157" s="51" t="s">
        <v>196</v>
      </c>
      <c r="L157" s="51"/>
      <c r="M157" s="51"/>
      <c r="N157" s="51"/>
      <c r="O157" s="51"/>
      <c r="P157" s="51"/>
    </row>
    <row r="158" spans="1:18" x14ac:dyDescent="0.25">
      <c r="A158" t="s">
        <v>637</v>
      </c>
      <c r="B158" s="51" t="s">
        <v>640</v>
      </c>
      <c r="C158" s="51"/>
      <c r="D158" s="51"/>
      <c r="E158" s="51" t="s">
        <v>634</v>
      </c>
      <c r="F158" s="51"/>
      <c r="G158" s="51"/>
      <c r="H158" s="51"/>
      <c r="I158" s="51"/>
      <c r="J158" s="51"/>
      <c r="K158" s="51"/>
      <c r="L158" s="51"/>
      <c r="M158" s="51"/>
      <c r="N158" s="51"/>
      <c r="O158" s="51"/>
      <c r="P158" s="51"/>
    </row>
    <row r="159" spans="1:18" x14ac:dyDescent="0.25">
      <c r="A159" t="s">
        <v>639</v>
      </c>
      <c r="B159" s="51" t="s">
        <v>642</v>
      </c>
      <c r="C159" s="51"/>
      <c r="D159" s="51"/>
      <c r="E159" s="51" t="s">
        <v>634</v>
      </c>
      <c r="F159" s="51"/>
      <c r="G159" s="51"/>
      <c r="H159" s="51"/>
      <c r="I159" s="51"/>
      <c r="J159" s="51"/>
      <c r="K159" s="51"/>
      <c r="L159" s="51"/>
      <c r="M159" s="51"/>
      <c r="N159" s="51"/>
      <c r="O159" s="51"/>
      <c r="P159" s="51"/>
    </row>
    <row r="160" spans="1:18" x14ac:dyDescent="0.25">
      <c r="A160" t="s">
        <v>641</v>
      </c>
      <c r="B160" s="51" t="s">
        <v>644</v>
      </c>
      <c r="C160" s="51"/>
      <c r="D160" s="51"/>
      <c r="E160" s="51" t="s">
        <v>634</v>
      </c>
      <c r="F160" s="51"/>
      <c r="G160" s="51"/>
      <c r="H160" s="51"/>
      <c r="I160" s="51"/>
      <c r="J160" s="51"/>
      <c r="K160" s="51"/>
      <c r="L160" s="51"/>
      <c r="M160" s="51"/>
      <c r="N160" s="51"/>
      <c r="O160" s="51"/>
      <c r="P160" s="51" t="s">
        <v>196</v>
      </c>
    </row>
    <row r="161" spans="1:18" ht="105" x14ac:dyDescent="0.25">
      <c r="A161" t="s">
        <v>643</v>
      </c>
      <c r="B161" s="246" t="s">
        <v>646</v>
      </c>
      <c r="C161" s="62"/>
      <c r="D161" s="62"/>
      <c r="E161" s="62" t="s">
        <v>634</v>
      </c>
      <c r="F161" s="62"/>
      <c r="G161" s="62"/>
      <c r="H161" s="51"/>
      <c r="I161" s="51"/>
      <c r="J161" s="51" t="s">
        <v>196</v>
      </c>
      <c r="K161" s="51" t="s">
        <v>196</v>
      </c>
      <c r="L161" s="51" t="s">
        <v>196</v>
      </c>
      <c r="M161" s="51" t="s">
        <v>196</v>
      </c>
      <c r="N161" s="51" t="s">
        <v>196</v>
      </c>
      <c r="O161" s="51"/>
      <c r="P161" s="51" t="s">
        <v>196</v>
      </c>
      <c r="R161">
        <v>16</v>
      </c>
    </row>
    <row r="162" spans="1:18" s="13" customFormat="1" x14ac:dyDescent="0.25">
      <c r="A162" s="13" t="s">
        <v>645</v>
      </c>
      <c r="B162" s="51" t="s">
        <v>648</v>
      </c>
      <c r="C162" s="51"/>
      <c r="D162" s="51"/>
      <c r="E162" s="51" t="s">
        <v>634</v>
      </c>
      <c r="F162" s="51"/>
      <c r="G162" s="51"/>
      <c r="H162" s="62"/>
      <c r="I162" s="62"/>
      <c r="J162" s="62" t="s">
        <v>196</v>
      </c>
      <c r="K162" s="62"/>
      <c r="L162" s="62" t="s">
        <v>196</v>
      </c>
      <c r="M162" s="62"/>
      <c r="N162" s="62"/>
      <c r="O162" s="62"/>
      <c r="P162" s="62" t="s">
        <v>196</v>
      </c>
      <c r="R162" s="13">
        <v>17</v>
      </c>
    </row>
    <row r="163" spans="1:18" x14ac:dyDescent="0.25">
      <c r="A163" t="s">
        <v>647</v>
      </c>
      <c r="B163" s="51" t="s">
        <v>650</v>
      </c>
      <c r="C163" s="51"/>
      <c r="D163" s="51"/>
      <c r="E163" s="51" t="s">
        <v>634</v>
      </c>
      <c r="F163" s="51"/>
      <c r="G163" s="239"/>
      <c r="H163" s="51"/>
      <c r="I163" s="51"/>
      <c r="J163" s="51" t="s">
        <v>196</v>
      </c>
      <c r="K163" s="51"/>
      <c r="L163" s="51" t="s">
        <v>196</v>
      </c>
      <c r="M163" s="51"/>
      <c r="N163" s="51" t="s">
        <v>196</v>
      </c>
      <c r="O163" s="51"/>
      <c r="P163" s="51"/>
      <c r="R163">
        <v>6</v>
      </c>
    </row>
    <row r="164" spans="1:18" x14ac:dyDescent="0.25">
      <c r="A164" t="s">
        <v>649</v>
      </c>
      <c r="B164" s="241" t="s">
        <v>652</v>
      </c>
      <c r="C164" s="62"/>
      <c r="D164" s="62"/>
      <c r="E164" s="241" t="s">
        <v>653</v>
      </c>
      <c r="F164" s="62"/>
      <c r="G164" s="62"/>
      <c r="H164" s="51"/>
      <c r="I164" s="51"/>
      <c r="J164" s="51" t="s">
        <v>196</v>
      </c>
      <c r="K164" s="51" t="s">
        <v>196</v>
      </c>
      <c r="L164" s="51" t="s">
        <v>196</v>
      </c>
      <c r="M164" s="51" t="s">
        <v>196</v>
      </c>
      <c r="N164" s="51" t="s">
        <v>196</v>
      </c>
      <c r="O164" s="51" t="s">
        <v>196</v>
      </c>
      <c r="P164" s="51"/>
      <c r="R164">
        <v>7</v>
      </c>
    </row>
    <row r="165" spans="1:18" x14ac:dyDescent="0.25">
      <c r="A165" t="s">
        <v>651</v>
      </c>
      <c r="B165" s="242" t="s">
        <v>655</v>
      </c>
      <c r="C165" s="62"/>
      <c r="D165" s="62"/>
      <c r="E165" s="62"/>
      <c r="F165" s="62"/>
      <c r="G165" s="239"/>
      <c r="H165" s="62"/>
      <c r="I165" s="62"/>
      <c r="J165" s="62"/>
      <c r="K165" s="62"/>
      <c r="L165" s="62"/>
      <c r="M165" s="62"/>
      <c r="N165" s="62"/>
      <c r="O165" s="241" t="s">
        <v>196</v>
      </c>
      <c r="P165" s="241"/>
    </row>
    <row r="166" spans="1:18" x14ac:dyDescent="0.25">
      <c r="A166" t="s">
        <v>654</v>
      </c>
      <c r="B166" s="242" t="s">
        <v>657</v>
      </c>
      <c r="C166" s="62"/>
      <c r="D166" s="62"/>
      <c r="E166" s="62"/>
      <c r="F166" s="62"/>
      <c r="G166" s="62"/>
      <c r="H166" s="62"/>
      <c r="I166" s="62"/>
      <c r="J166" s="62" t="s">
        <v>196</v>
      </c>
      <c r="K166" s="62" t="s">
        <v>196</v>
      </c>
      <c r="L166" s="62" t="s">
        <v>196</v>
      </c>
      <c r="M166" s="62"/>
      <c r="N166" s="62"/>
      <c r="O166" s="62"/>
      <c r="P166" s="62"/>
    </row>
    <row r="167" spans="1:18" x14ac:dyDescent="0.25">
      <c r="A167" t="s">
        <v>656</v>
      </c>
      <c r="B167" s="242" t="s">
        <v>659</v>
      </c>
      <c r="C167" s="62"/>
      <c r="D167" s="62"/>
      <c r="E167" s="62"/>
      <c r="F167" s="62"/>
      <c r="G167" s="62"/>
      <c r="H167" s="62"/>
      <c r="I167" s="62"/>
      <c r="J167" s="62" t="s">
        <v>196</v>
      </c>
      <c r="K167" s="62" t="s">
        <v>196</v>
      </c>
      <c r="L167" s="62" t="s">
        <v>196</v>
      </c>
      <c r="M167" s="62"/>
      <c r="N167" s="62"/>
      <c r="O167" s="62"/>
      <c r="P167" s="62"/>
    </row>
    <row r="168" spans="1:18" x14ac:dyDescent="0.25">
      <c r="A168" t="s">
        <v>658</v>
      </c>
      <c r="B168" s="242" t="s">
        <v>661</v>
      </c>
      <c r="C168" s="62"/>
      <c r="D168" s="62"/>
      <c r="E168" s="62"/>
      <c r="F168" s="62"/>
      <c r="G168" s="239"/>
      <c r="H168" s="62"/>
      <c r="I168" s="62"/>
      <c r="J168" s="62" t="s">
        <v>196</v>
      </c>
      <c r="K168" s="62" t="s">
        <v>196</v>
      </c>
      <c r="L168" s="62" t="s">
        <v>196</v>
      </c>
      <c r="M168" s="62"/>
      <c r="N168" s="62"/>
      <c r="O168" s="62"/>
      <c r="P168" s="62"/>
    </row>
    <row r="169" spans="1:18" x14ac:dyDescent="0.25">
      <c r="A169" t="s">
        <v>660</v>
      </c>
      <c r="B169" s="242" t="s">
        <v>663</v>
      </c>
      <c r="C169" s="62"/>
      <c r="D169" s="62"/>
      <c r="E169" s="62"/>
      <c r="F169" s="62"/>
      <c r="G169" s="62"/>
      <c r="H169" s="62"/>
      <c r="I169" s="62"/>
      <c r="J169" s="62" t="s">
        <v>196</v>
      </c>
      <c r="K169" s="62" t="s">
        <v>196</v>
      </c>
      <c r="L169" s="62" t="s">
        <v>196</v>
      </c>
      <c r="M169" s="62" t="s">
        <v>196</v>
      </c>
      <c r="N169" s="62" t="s">
        <v>196</v>
      </c>
      <c r="O169" s="62"/>
      <c r="P169" s="62" t="s">
        <v>196</v>
      </c>
    </row>
    <row r="170" spans="1:18" x14ac:dyDescent="0.25">
      <c r="A170" t="s">
        <v>662</v>
      </c>
      <c r="B170" s="242" t="s">
        <v>665</v>
      </c>
      <c r="C170" s="62"/>
      <c r="D170" s="62"/>
      <c r="E170" s="62"/>
      <c r="F170" s="62"/>
      <c r="G170" s="62"/>
      <c r="H170" s="62"/>
      <c r="I170" s="62"/>
      <c r="J170" s="62"/>
      <c r="K170" s="62"/>
      <c r="L170" s="62"/>
      <c r="M170" s="62"/>
      <c r="N170" s="62"/>
      <c r="O170" s="62"/>
      <c r="P170" s="62"/>
    </row>
    <row r="171" spans="1:18" x14ac:dyDescent="0.25">
      <c r="A171" t="s">
        <v>664</v>
      </c>
      <c r="B171" s="51" t="s">
        <v>189</v>
      </c>
      <c r="C171" s="51"/>
      <c r="D171" s="51"/>
      <c r="E171" s="51"/>
      <c r="F171" s="51"/>
      <c r="G171" s="51"/>
      <c r="H171" s="62"/>
      <c r="I171" s="62"/>
      <c r="J171" s="62" t="s">
        <v>196</v>
      </c>
      <c r="K171" s="62" t="s">
        <v>196</v>
      </c>
      <c r="L171" s="62" t="s">
        <v>196</v>
      </c>
      <c r="M171" s="62"/>
      <c r="N171" s="62"/>
      <c r="O171" s="62"/>
      <c r="P171" s="62"/>
    </row>
    <row r="172" spans="1:18" x14ac:dyDescent="0.25">
      <c r="B172" s="51" t="s">
        <v>189</v>
      </c>
      <c r="C172" s="51"/>
      <c r="D172" s="51"/>
      <c r="E172" s="51"/>
      <c r="F172" s="51"/>
      <c r="G172" s="51"/>
      <c r="H172" s="51"/>
      <c r="I172" s="51"/>
      <c r="J172" s="51"/>
      <c r="K172" s="51"/>
      <c r="L172" s="51"/>
      <c r="M172" s="51"/>
      <c r="N172" s="51"/>
      <c r="O172" s="51"/>
      <c r="P172" s="51"/>
    </row>
    <row r="173" spans="1:18" x14ac:dyDescent="0.25">
      <c r="B173" s="51" t="s">
        <v>189</v>
      </c>
      <c r="C173" s="51"/>
      <c r="D173" s="51"/>
      <c r="E173" s="51"/>
      <c r="F173" s="51"/>
      <c r="G173" s="51"/>
      <c r="H173" s="51"/>
      <c r="I173" s="51"/>
      <c r="J173" s="51"/>
      <c r="K173" s="51"/>
      <c r="L173" s="51"/>
      <c r="M173" s="51"/>
      <c r="N173" s="51"/>
      <c r="O173" s="51"/>
      <c r="P173" s="51"/>
    </row>
    <row r="174" spans="1:18" x14ac:dyDescent="0.25">
      <c r="B174" s="51" t="s">
        <v>189</v>
      </c>
      <c r="C174" s="51"/>
      <c r="D174" s="51"/>
      <c r="E174" s="51"/>
      <c r="F174" s="51"/>
      <c r="G174" s="51"/>
      <c r="H174" s="51"/>
      <c r="I174" s="51"/>
      <c r="J174" s="51"/>
      <c r="K174" s="51"/>
      <c r="L174" s="51"/>
      <c r="M174" s="51"/>
      <c r="N174" s="51"/>
      <c r="O174" s="51"/>
      <c r="P174" s="51"/>
    </row>
    <row r="175" spans="1:18" x14ac:dyDescent="0.25">
      <c r="H175" s="51"/>
      <c r="I175" s="51"/>
      <c r="J175" s="51"/>
      <c r="K175" s="51"/>
      <c r="L175" s="51"/>
      <c r="M175" s="51"/>
      <c r="N175" s="51"/>
      <c r="O175" s="51"/>
      <c r="P175" s="51"/>
    </row>
    <row r="176" spans="1:18" x14ac:dyDescent="0.25">
      <c r="R176">
        <v>9</v>
      </c>
    </row>
    <row r="177" spans="1:18" x14ac:dyDescent="0.25">
      <c r="B177" s="11" t="s">
        <v>666</v>
      </c>
      <c r="Q177" t="s">
        <v>205</v>
      </c>
      <c r="R177">
        <f>SUM(R83:R176)</f>
        <v>182</v>
      </c>
    </row>
    <row r="178" spans="1:18" x14ac:dyDescent="0.25">
      <c r="Q178" t="str">
        <f>Q77</f>
        <v>total/kg transformé</v>
      </c>
      <c r="R178" t="e">
        <f>R177/$C$26</f>
        <v>#DIV/0!</v>
      </c>
    </row>
    <row r="180" spans="1:18" ht="17.25" customHeight="1" x14ac:dyDescent="0.25"/>
    <row r="181" spans="1:18" ht="30" x14ac:dyDescent="0.25">
      <c r="B181" s="67" t="s">
        <v>505</v>
      </c>
      <c r="C181" s="63" t="s">
        <v>506</v>
      </c>
      <c r="D181" s="63" t="s">
        <v>668</v>
      </c>
      <c r="E181" s="63" t="s">
        <v>669</v>
      </c>
      <c r="F181" s="66"/>
      <c r="G181" s="66"/>
    </row>
    <row r="182" spans="1:18" ht="45" x14ac:dyDescent="0.25">
      <c r="A182" s="247" t="s">
        <v>667</v>
      </c>
      <c r="B182" s="51" t="s">
        <v>670</v>
      </c>
      <c r="C182" s="51"/>
      <c r="D182" s="51"/>
      <c r="E182" s="51"/>
      <c r="F182" s="51"/>
      <c r="G182" s="51"/>
      <c r="H182" s="66"/>
      <c r="I182" s="73"/>
      <c r="J182" s="76" t="s">
        <v>513</v>
      </c>
      <c r="K182" s="76"/>
      <c r="L182" s="76"/>
      <c r="M182" s="76"/>
      <c r="N182" s="76"/>
      <c r="O182" s="76"/>
      <c r="P182" s="76"/>
      <c r="Q182" s="76"/>
    </row>
    <row r="183" spans="1:18" x14ac:dyDescent="0.25">
      <c r="A183" s="51" t="s">
        <v>522</v>
      </c>
      <c r="B183" s="51" t="s">
        <v>671</v>
      </c>
      <c r="C183" s="51"/>
      <c r="D183" s="51"/>
      <c r="E183" s="51"/>
      <c r="F183" s="51"/>
      <c r="G183" s="51"/>
      <c r="H183" s="51"/>
      <c r="J183">
        <v>7</v>
      </c>
    </row>
    <row r="184" spans="1:18" x14ac:dyDescent="0.25">
      <c r="A184" s="51" t="s">
        <v>524</v>
      </c>
      <c r="B184" s="51" t="s">
        <v>672</v>
      </c>
      <c r="C184" s="51"/>
      <c r="D184" s="51"/>
      <c r="E184" s="51"/>
      <c r="F184" s="51"/>
      <c r="G184" s="51"/>
      <c r="H184" s="51"/>
      <c r="J184">
        <v>8</v>
      </c>
    </row>
    <row r="185" spans="1:18" x14ac:dyDescent="0.25">
      <c r="A185" s="51" t="s">
        <v>526</v>
      </c>
      <c r="B185" s="51" t="s">
        <v>673</v>
      </c>
      <c r="C185" s="51"/>
      <c r="D185" s="51"/>
      <c r="E185" s="51"/>
      <c r="F185" s="51"/>
      <c r="G185" s="51"/>
      <c r="H185" s="51"/>
      <c r="J185">
        <v>9</v>
      </c>
    </row>
    <row r="186" spans="1:18" x14ac:dyDescent="0.25">
      <c r="A186" s="51" t="s">
        <v>528</v>
      </c>
      <c r="B186" s="51" t="s">
        <v>674</v>
      </c>
      <c r="C186" s="51"/>
      <c r="D186" s="51"/>
      <c r="E186" s="51"/>
      <c r="F186" s="51"/>
      <c r="G186" s="51"/>
      <c r="H186" s="51"/>
      <c r="J186">
        <v>10</v>
      </c>
    </row>
    <row r="187" spans="1:18" x14ac:dyDescent="0.25">
      <c r="A187" s="51" t="s">
        <v>530</v>
      </c>
      <c r="B187" s="51" t="s">
        <v>675</v>
      </c>
      <c r="C187" s="51"/>
      <c r="D187" s="51"/>
      <c r="E187" s="51"/>
      <c r="F187" s="51"/>
      <c r="G187" s="51"/>
      <c r="H187" s="51"/>
      <c r="J187">
        <v>11</v>
      </c>
    </row>
    <row r="188" spans="1:18" x14ac:dyDescent="0.25">
      <c r="A188" s="51" t="s">
        <v>532</v>
      </c>
      <c r="B188" s="51" t="s">
        <v>676</v>
      </c>
      <c r="C188" s="51"/>
      <c r="D188" s="51"/>
      <c r="E188" s="51"/>
      <c r="F188" s="51"/>
      <c r="G188" s="51"/>
      <c r="H188" s="51"/>
    </row>
    <row r="189" spans="1:18" x14ac:dyDescent="0.25">
      <c r="A189" s="51" t="s">
        <v>534</v>
      </c>
      <c r="B189" s="51" t="s">
        <v>677</v>
      </c>
      <c r="C189" s="51"/>
      <c r="D189" s="51"/>
      <c r="E189" s="51"/>
      <c r="F189" s="51"/>
      <c r="G189" s="51"/>
      <c r="H189" s="51"/>
    </row>
    <row r="190" spans="1:18" x14ac:dyDescent="0.25">
      <c r="A190" s="51" t="s">
        <v>537</v>
      </c>
      <c r="B190" s="51" t="s">
        <v>678</v>
      </c>
      <c r="C190" s="51"/>
      <c r="D190" s="51"/>
      <c r="E190" s="51"/>
      <c r="F190" s="51"/>
      <c r="G190" s="51"/>
      <c r="H190" s="51"/>
      <c r="J190">
        <v>12</v>
      </c>
    </row>
    <row r="191" spans="1:18" x14ac:dyDescent="0.25">
      <c r="A191" s="51" t="s">
        <v>544</v>
      </c>
      <c r="B191" s="51" t="s">
        <v>679</v>
      </c>
      <c r="C191" s="51"/>
      <c r="D191" s="51"/>
      <c r="E191" s="51"/>
      <c r="F191" s="51"/>
      <c r="G191" s="51"/>
      <c r="H191" s="51"/>
      <c r="J191">
        <v>7</v>
      </c>
    </row>
    <row r="192" spans="1:18" x14ac:dyDescent="0.25">
      <c r="A192" s="51" t="s">
        <v>546</v>
      </c>
      <c r="B192" s="51" t="s">
        <v>680</v>
      </c>
      <c r="C192" s="51"/>
      <c r="D192" s="51"/>
      <c r="E192" s="51"/>
      <c r="F192" s="51"/>
      <c r="G192" s="51"/>
      <c r="H192" s="51"/>
      <c r="J192">
        <v>8</v>
      </c>
    </row>
    <row r="193" spans="1:17" x14ac:dyDescent="0.25">
      <c r="A193" s="51" t="s">
        <v>554</v>
      </c>
      <c r="B193" s="51" t="s">
        <v>681</v>
      </c>
      <c r="C193" s="51"/>
      <c r="D193" s="51"/>
      <c r="E193" s="51"/>
      <c r="F193" s="51"/>
      <c r="G193" s="51"/>
      <c r="H193" s="51"/>
      <c r="J193">
        <v>12</v>
      </c>
    </row>
    <row r="194" spans="1:17" x14ac:dyDescent="0.25">
      <c r="A194" s="51" t="s">
        <v>556</v>
      </c>
      <c r="B194" s="51" t="s">
        <v>682</v>
      </c>
      <c r="C194" s="51"/>
      <c r="D194" s="51"/>
      <c r="E194" s="51"/>
      <c r="F194" s="51"/>
      <c r="G194" s="51"/>
      <c r="H194" s="51"/>
      <c r="J194">
        <v>5</v>
      </c>
    </row>
    <row r="195" spans="1:17" x14ac:dyDescent="0.25">
      <c r="A195" s="51" t="s">
        <v>559</v>
      </c>
      <c r="B195" s="51" t="s">
        <v>683</v>
      </c>
      <c r="C195" s="51"/>
      <c r="D195" s="51"/>
      <c r="E195" s="51"/>
      <c r="F195" s="51"/>
      <c r="G195" s="51"/>
      <c r="H195" s="51"/>
      <c r="J195">
        <v>6</v>
      </c>
    </row>
    <row r="196" spans="1:17" x14ac:dyDescent="0.25">
      <c r="A196" s="51" t="s">
        <v>561</v>
      </c>
      <c r="B196" s="51"/>
      <c r="C196" s="51"/>
      <c r="D196" s="51"/>
      <c r="E196" s="51"/>
      <c r="F196" s="51"/>
      <c r="G196" s="51"/>
      <c r="H196" s="51"/>
      <c r="J196">
        <v>7</v>
      </c>
    </row>
    <row r="197" spans="1:17" x14ac:dyDescent="0.25">
      <c r="A197" s="51" t="s">
        <v>684</v>
      </c>
      <c r="B197" s="51"/>
      <c r="C197" s="51"/>
      <c r="D197" s="51"/>
      <c r="E197" s="51"/>
      <c r="F197" s="51"/>
      <c r="G197" s="51"/>
      <c r="H197" s="51"/>
      <c r="J197">
        <v>9</v>
      </c>
    </row>
    <row r="198" spans="1:17" x14ac:dyDescent="0.25">
      <c r="A198" s="51" t="s">
        <v>685</v>
      </c>
      <c r="B198" s="51"/>
      <c r="C198" s="51"/>
      <c r="D198" s="51"/>
      <c r="E198" s="51"/>
      <c r="F198" s="51"/>
      <c r="G198" s="51"/>
      <c r="H198" s="51"/>
      <c r="J198">
        <v>10</v>
      </c>
    </row>
    <row r="199" spans="1:17" x14ac:dyDescent="0.25">
      <c r="A199" s="51" t="s">
        <v>686</v>
      </c>
      <c r="B199" s="51"/>
      <c r="C199" s="51"/>
      <c r="D199" s="51"/>
      <c r="E199" s="51"/>
      <c r="F199" s="51"/>
      <c r="G199" s="51"/>
      <c r="H199" s="51"/>
      <c r="J199">
        <v>11</v>
      </c>
    </row>
    <row r="200" spans="1:17" x14ac:dyDescent="0.25">
      <c r="A200" s="51" t="s">
        <v>563</v>
      </c>
      <c r="B200" s="51"/>
      <c r="C200" s="51"/>
      <c r="D200" s="51"/>
      <c r="E200" s="51"/>
      <c r="F200" s="51"/>
      <c r="G200" s="51"/>
      <c r="H200" s="51"/>
      <c r="J200">
        <v>12</v>
      </c>
    </row>
    <row r="201" spans="1:17" x14ac:dyDescent="0.25">
      <c r="A201" s="51" t="s">
        <v>565</v>
      </c>
      <c r="B201" s="51"/>
      <c r="C201" s="51"/>
      <c r="D201" s="51"/>
      <c r="E201" s="51"/>
      <c r="F201" s="51"/>
      <c r="G201" s="51"/>
      <c r="H201" s="51"/>
      <c r="J201">
        <v>10</v>
      </c>
    </row>
    <row r="202" spans="1:17" x14ac:dyDescent="0.25">
      <c r="A202" s="51" t="s">
        <v>567</v>
      </c>
      <c r="H202" s="51"/>
      <c r="J202">
        <v>11</v>
      </c>
    </row>
    <row r="203" spans="1:17" x14ac:dyDescent="0.25">
      <c r="J203">
        <v>12</v>
      </c>
    </row>
    <row r="204" spans="1:17" x14ac:dyDescent="0.25">
      <c r="B204" s="11" t="s">
        <v>687</v>
      </c>
      <c r="I204" t="s">
        <v>205</v>
      </c>
      <c r="J204">
        <f>SUM(J183:J203)</f>
        <v>177</v>
      </c>
    </row>
    <row r="205" spans="1:17" x14ac:dyDescent="0.25">
      <c r="I205" t="str">
        <f>Q177</f>
        <v>total</v>
      </c>
      <c r="J205" s="69" t="e">
        <f>J204/$C$26</f>
        <v>#DIV/0!</v>
      </c>
      <c r="K205" s="69"/>
      <c r="L205" s="69"/>
      <c r="M205" s="69"/>
      <c r="N205" s="69"/>
      <c r="O205" s="69"/>
      <c r="P205" s="69"/>
      <c r="Q205" s="69"/>
    </row>
    <row r="209" spans="1:1" x14ac:dyDescent="0.25">
      <c r="A209" s="14" t="s">
        <v>688</v>
      </c>
    </row>
  </sheetData>
  <mergeCells count="6">
    <mergeCell ref="T12:X12"/>
    <mergeCell ref="T5:X5"/>
    <mergeCell ref="T8:X8"/>
    <mergeCell ref="T9:X9"/>
    <mergeCell ref="T10:X10"/>
    <mergeCell ref="T11:X11"/>
  </mergeCells>
  <dataValidations count="1">
    <dataValidation type="list" allowBlank="1" showInputMessage="1" showErrorMessage="1" sqref="B146:B147 B141:B144" xr:uid="{00000000-0002-0000-0E00-000000000000}">
      <formula1>$A$182:$A$183</formula1>
    </dataValidation>
  </dataValidations>
  <pageMargins left="0.7" right="0.7" top="0.75" bottom="0.75" header="0.3" footer="0.3"/>
  <pageSetup paperSize="8" scale="21" fitToHeight="0" orientation="portrait" r:id="rId1"/>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S208"/>
  <sheetViews>
    <sheetView zoomScale="70" zoomScaleNormal="70" workbookViewId="0">
      <selection activeCell="F41" sqref="F41"/>
    </sheetView>
  </sheetViews>
  <sheetFormatPr baseColWidth="10" defaultColWidth="11.42578125" defaultRowHeight="15" x14ac:dyDescent="0.25"/>
  <cols>
    <col min="1" max="1" width="34" customWidth="1"/>
    <col min="2" max="2" width="18.28515625" customWidth="1"/>
    <col min="4" max="4" width="19.5703125" bestFit="1" customWidth="1"/>
    <col min="7" max="7" width="12.7109375" customWidth="1"/>
    <col min="26" max="26" width="14.42578125" customWidth="1"/>
    <col min="27" max="31" width="15.28515625" customWidth="1"/>
  </cols>
  <sheetData>
    <row r="1" spans="1:33" ht="25.9" customHeight="1" x14ac:dyDescent="0.25">
      <c r="A1" s="249" t="s">
        <v>0</v>
      </c>
      <c r="B1" s="249"/>
      <c r="C1" s="249"/>
      <c r="D1" s="249"/>
      <c r="E1" s="249"/>
      <c r="F1" s="249"/>
      <c r="G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c r="AG1" s="249"/>
    </row>
    <row r="2" spans="1:33" ht="25.9" customHeight="1" x14ac:dyDescent="0.25">
      <c r="A2" s="185"/>
      <c r="B2" s="185"/>
      <c r="C2" s="185"/>
      <c r="D2" s="185"/>
      <c r="E2" s="185"/>
      <c r="F2" s="185"/>
      <c r="G2" s="185"/>
      <c r="H2" s="185"/>
      <c r="I2" s="185"/>
      <c r="J2" s="185"/>
      <c r="K2" s="185"/>
      <c r="L2" s="185"/>
      <c r="M2" s="185"/>
      <c r="N2" s="185"/>
      <c r="O2" s="185" t="s">
        <v>698</v>
      </c>
      <c r="P2" s="185"/>
      <c r="Q2" s="185"/>
      <c r="R2" s="185"/>
      <c r="S2" s="185"/>
      <c r="T2" s="185"/>
      <c r="U2" s="185"/>
      <c r="V2" s="185"/>
      <c r="W2" s="185"/>
      <c r="X2" s="185"/>
      <c r="Y2" s="185"/>
      <c r="Z2" s="185"/>
      <c r="AA2" s="185"/>
      <c r="AB2" s="185"/>
      <c r="AC2" s="185"/>
      <c r="AD2" s="185"/>
      <c r="AE2" s="185"/>
      <c r="AF2" s="185"/>
      <c r="AG2" s="185"/>
    </row>
    <row r="3" spans="1:33" ht="25.9" customHeight="1" x14ac:dyDescent="0.25">
      <c r="A3" s="99"/>
      <c r="B3" s="99"/>
      <c r="C3" s="99"/>
      <c r="D3" s="99"/>
      <c r="E3" s="99"/>
      <c r="F3" s="99"/>
      <c r="P3" s="99"/>
      <c r="Q3" s="99"/>
      <c r="R3" s="99"/>
      <c r="S3" s="99"/>
      <c r="T3" s="99"/>
      <c r="U3" s="99"/>
      <c r="V3" s="99"/>
      <c r="W3" s="99"/>
      <c r="X3" s="99"/>
      <c r="Y3" s="99"/>
      <c r="Z3" s="99"/>
      <c r="AA3" s="99"/>
      <c r="AB3" s="99"/>
      <c r="AC3" s="99"/>
      <c r="AD3" s="99"/>
      <c r="AE3" s="99"/>
      <c r="AF3" s="99"/>
      <c r="AG3" s="99"/>
    </row>
    <row r="4" spans="1:33" ht="25.9" customHeight="1" thickBot="1" x14ac:dyDescent="0.3">
      <c r="A4" s="99"/>
      <c r="B4" s="15"/>
      <c r="C4" s="182" t="s">
        <v>1</v>
      </c>
      <c r="D4" s="182" t="s">
        <v>2</v>
      </c>
      <c r="E4" s="182" t="s">
        <v>3</v>
      </c>
      <c r="G4" s="34"/>
      <c r="H4" s="180" t="s">
        <v>4</v>
      </c>
      <c r="I4" s="180" t="s">
        <v>5</v>
      </c>
      <c r="J4" s="180" t="s">
        <v>6</v>
      </c>
      <c r="K4" s="180" t="s">
        <v>7</v>
      </c>
      <c r="L4" s="180" t="s">
        <v>8</v>
      </c>
      <c r="M4" s="180" t="s">
        <v>9</v>
      </c>
      <c r="N4" s="180" t="s">
        <v>10</v>
      </c>
      <c r="O4" s="35" t="s">
        <v>11</v>
      </c>
      <c r="P4" s="99"/>
      <c r="Q4" s="99"/>
      <c r="R4" s="99"/>
      <c r="S4" s="99"/>
      <c r="T4" s="99"/>
      <c r="U4" s="243" t="s">
        <v>699</v>
      </c>
      <c r="V4" s="99"/>
      <c r="W4" s="99"/>
      <c r="X4" s="99"/>
      <c r="Y4" s="99"/>
      <c r="Z4" s="99"/>
      <c r="AA4" s="99"/>
      <c r="AB4" s="99"/>
      <c r="AC4" s="99"/>
      <c r="AD4" s="99"/>
      <c r="AE4" s="99"/>
      <c r="AF4" s="99"/>
      <c r="AG4" s="99"/>
    </row>
    <row r="5" spans="1:33" ht="20.25" customHeight="1" thickTop="1" thickBot="1" x14ac:dyDescent="0.3">
      <c r="A5" s="99"/>
      <c r="B5" s="179" t="s">
        <v>66</v>
      </c>
      <c r="C5" s="28">
        <f>G30+G56+G82+G107+G132+G158+G183</f>
        <v>0</v>
      </c>
      <c r="D5" s="28">
        <f>I30+J30+K30+L30+M30+N30+O30+P30+Q30+R30+S30+T30+U30+W30+V30+Y30++X30+I56+J56+K56+L56+M56+N56+O56+Q56+P56+R56+S56+T56+U56+V56+W56+X56+Y56+I82+J82+K82+L82+M82+N82+O82+P82+Q82+R82+S82+T82+U82+V82+W82+X82+Y82+I107+J107+K107+L107+M107+N107+O107+P107+Q107+R107+S107+T107+U107+V107+W107+X107+Y107+I132+J132+K132+L132+M132+N132+O132+P132+Q132+R132+S132+T132+U132+V132+W132+X132+Y132+J158+I158+K158+L158+M158+N158+O158+P158+Q158+R158+S158+T158+U158+V158+W158+X158+Y158+I183+J183+K183+L183+M183+N183+O183+P183+Q183+R183+S183+T183+U183+V183+W183+X183+Y183</f>
        <v>0</v>
      </c>
      <c r="E5" s="28">
        <f>AA30+AA56+AA82+AA107+AA132+AA158+AA183</f>
        <v>0</v>
      </c>
      <c r="G5" s="180">
        <f>G29</f>
        <v>0</v>
      </c>
      <c r="H5" s="34">
        <f>G39</f>
        <v>0</v>
      </c>
      <c r="I5" s="34">
        <f>G65</f>
        <v>0</v>
      </c>
      <c r="J5" s="34">
        <f>G91</f>
        <v>0</v>
      </c>
      <c r="K5" s="34">
        <f>G116</f>
        <v>0</v>
      </c>
      <c r="L5" s="34">
        <f>G141</f>
        <v>0</v>
      </c>
      <c r="M5" s="34">
        <f>G167</f>
        <v>0</v>
      </c>
      <c r="N5" s="36">
        <f>G192</f>
        <v>0</v>
      </c>
      <c r="O5" s="32">
        <f t="shared" ref="O5:O14" si="0">SUM(H5:N5)</f>
        <v>0</v>
      </c>
      <c r="P5" s="99"/>
      <c r="Q5" s="99"/>
      <c r="R5" s="99"/>
      <c r="S5" s="77"/>
      <c r="T5" s="78"/>
      <c r="U5" s="78"/>
      <c r="V5" s="78" t="s">
        <v>423</v>
      </c>
      <c r="W5" s="78"/>
      <c r="X5" s="78"/>
      <c r="Y5" s="78"/>
      <c r="Z5" s="79"/>
      <c r="AF5" s="99"/>
      <c r="AG5" s="99"/>
    </row>
    <row r="6" spans="1:33" ht="26.65" customHeight="1" thickTop="1" thickBot="1" x14ac:dyDescent="0.3">
      <c r="A6" s="99"/>
      <c r="B6" s="179" t="s">
        <v>700</v>
      </c>
      <c r="C6" s="28">
        <f>G31+G57+G83+G108+G133+G159+G184</f>
        <v>0</v>
      </c>
      <c r="D6" s="28">
        <f>I31+J31+K31+L31+M31+N31+O31+P31+Q31+R31+I57+J57+K57+L57+M57+N57+O57+P57+Q57+R57+I83+J83+K83+L83+M83+N83+O83+P83+Q83+R83+I108+J108+K108+L108+M108+N108+O108+P108+Q108+R108+I133+J133+K133+L133+M133+N133+O133+P133+Q133+R133+I159+J159+K159+L159+M159+N159+O159+P159+Q159+R159+I184+J184+K184+L184+M184+N184+O184+P184+Q184+R184+S31+T31+U31+V31+W31+X31+Y31+S57+T57+U57+V57+W57+X57+Y57+S83+T83+U83+V83+W83+X83+Y83+S108+T108+U108+V108+W108+X108+Y108+S133+T133+U133+V133+W133+X133+Y133+S159+T159+U159+V159+W159+X159+Y159+S184+T184+U184+V184+W184+X184+Y184</f>
        <v>0</v>
      </c>
      <c r="E6" s="28">
        <f>AA31+AA57+AA83+AA108+AA133+AA159+AA184</f>
        <v>0</v>
      </c>
      <c r="G6" s="180" t="e">
        <f>I29</f>
        <v>#REF!</v>
      </c>
      <c r="H6" s="34" t="e">
        <f>#REF!</f>
        <v>#REF!</v>
      </c>
      <c r="I6" s="34" t="e">
        <f>#REF!</f>
        <v>#REF!</v>
      </c>
      <c r="J6" s="34" t="e">
        <f>#REF!</f>
        <v>#REF!</v>
      </c>
      <c r="K6" s="34" t="e">
        <f>#REF!</f>
        <v>#REF!</v>
      </c>
      <c r="L6" s="34" t="e">
        <f>#REF!</f>
        <v>#REF!</v>
      </c>
      <c r="M6" s="34" t="e">
        <f>#REF!</f>
        <v>#REF!</v>
      </c>
      <c r="N6" s="36" t="e">
        <f>#REF!</f>
        <v>#REF!</v>
      </c>
      <c r="O6" s="32" t="e">
        <f t="shared" si="0"/>
        <v>#REF!</v>
      </c>
      <c r="P6" s="99"/>
      <c r="Q6" s="99"/>
      <c r="R6" s="99"/>
      <c r="S6" s="80"/>
      <c r="Z6" s="81"/>
      <c r="AF6" s="99"/>
      <c r="AG6" s="99"/>
    </row>
    <row r="7" spans="1:33" ht="95.65" customHeight="1" thickTop="1" thickBot="1" x14ac:dyDescent="0.3">
      <c r="A7" s="99"/>
      <c r="B7" s="179" t="s">
        <v>701</v>
      </c>
      <c r="C7" s="28">
        <f>G32+G58+G84+G109+G134+G160+G185</f>
        <v>0</v>
      </c>
      <c r="D7" s="28">
        <f>I32+J32+K32+L32+M32+N32+O32+P32+Q32+R32+I58+J58+K58+L58+N58+M58+O58+P58+Q58+R58+I84+J84+K84+L84+M84+N84+O84+P84+Q84+R84+I109+J109+K109+L109+M109+N109+O109+P109+Q109+R109+I134+J134+K134+L134+M134+N134+O134+P134+Q134+R134+I160+J160+K160+L160+M160+N160+O160+P160+Q160+R160+I185+J185+K185+L185+M185+N185+O185+P185+Q185+R185+S32+T32+U32+V32+W32+X32+Y32+S58+T58+U58+V58+W58+X58+Y58+S84+T84+U84+V84+W84+X84+Y84+S109+T109+U109+V109+W109+X109+Y109+S134+T134+U134+V134+W134+X134+Y134+S160+T160+U160+V160+W160+X160+Y160+S185+T185+U185+V185+W185+X185+Y185</f>
        <v>0</v>
      </c>
      <c r="E7" s="28">
        <f>AA32+AA58+AA84+AA109+AA134+AA160+AA185</f>
        <v>0</v>
      </c>
      <c r="G7" s="180" t="e">
        <f>J29</f>
        <v>#REF!</v>
      </c>
      <c r="H7" s="34" t="e">
        <f>#REF!</f>
        <v>#REF!</v>
      </c>
      <c r="I7" s="34" t="e">
        <f>#REF!</f>
        <v>#REF!</v>
      </c>
      <c r="J7" s="34" t="e">
        <f>#REF!</f>
        <v>#REF!</v>
      </c>
      <c r="K7" s="34" t="e">
        <f>#REF!</f>
        <v>#REF!</v>
      </c>
      <c r="L7" s="34" t="e">
        <f>#REF!</f>
        <v>#REF!</v>
      </c>
      <c r="M7" s="34" t="e">
        <f>#REF!</f>
        <v>#REF!</v>
      </c>
      <c r="N7" s="36" t="e">
        <f>#REF!</f>
        <v>#REF!</v>
      </c>
      <c r="O7" s="32" t="e">
        <f t="shared" si="0"/>
        <v>#REF!</v>
      </c>
      <c r="P7" s="99"/>
      <c r="Q7" s="99"/>
      <c r="R7" s="99"/>
      <c r="S7" s="80"/>
      <c r="V7" s="75" t="s">
        <v>426</v>
      </c>
      <c r="W7" s="11" t="s">
        <v>427</v>
      </c>
      <c r="X7" s="75" t="s">
        <v>428</v>
      </c>
      <c r="Y7" s="75" t="s">
        <v>429</v>
      </c>
      <c r="Z7" s="86" t="s">
        <v>430</v>
      </c>
      <c r="AF7" s="99"/>
      <c r="AG7" s="99"/>
    </row>
    <row r="8" spans="1:33" ht="25.9" customHeight="1" thickTop="1" thickBot="1" x14ac:dyDescent="0.3">
      <c r="A8" s="99"/>
      <c r="B8" s="179" t="s">
        <v>69</v>
      </c>
      <c r="C8" s="28">
        <f>G38+G64+G90+G115+G140+G166+G191</f>
        <v>0</v>
      </c>
      <c r="D8" s="28">
        <f>I38+J38+K38+L38+M38+N38+O38+P38+Q38+R38+I64+J64+K64+L64+M64+N64+O64+P64+Q64+R64+I90+J90+K90+L90+M90+N90+O90+P90+Q90+R90+I115+J115+K115+L115+M115+N115+O115+P115+Q115+R115+I140+J140+K140+L140+M140+N140+O140+P140+Q140+R140+I166+J166+K166+L166+M166+N166+P166++Q166+R166+O166+I191+J191+K191+L191+M191+N191+O191+P191+Q191+R191+S38+T38+V38+U38+W38+X38+Y38+S64+T64+U64+V64+W64+X64+Y64+S90+T90+U90+V90+W90+X90+Y90+S115+T115+U115+V115+W115+X115+Y115+S140+T140+U140+V140+W140+X140+Y140+S166+T166+U166+V166+W166+X166+Y166+S191+T191+U191+V191+W191+X191+Y191</f>
        <v>0</v>
      </c>
      <c r="E8" s="28">
        <f>AA38+AA64+AA90+AA115+AA140+AA166+AA191</f>
        <v>0</v>
      </c>
      <c r="G8" s="180" t="e">
        <f>K29</f>
        <v>#REF!</v>
      </c>
      <c r="H8" s="34" t="e">
        <f>#REF!</f>
        <v>#REF!</v>
      </c>
      <c r="I8" s="34" t="e">
        <f>#REF!</f>
        <v>#REF!</v>
      </c>
      <c r="J8" s="34" t="e">
        <f>#REF!</f>
        <v>#REF!</v>
      </c>
      <c r="K8" s="34" t="e">
        <f>#REF!</f>
        <v>#REF!</v>
      </c>
      <c r="L8" s="34" t="e">
        <f>#REF!</f>
        <v>#REF!</v>
      </c>
      <c r="M8" s="34" t="e">
        <f>#REF!</f>
        <v>#REF!</v>
      </c>
      <c r="N8" s="36" t="e">
        <f>#REF!</f>
        <v>#REF!</v>
      </c>
      <c r="O8" s="32" t="e">
        <f t="shared" si="0"/>
        <v>#REF!</v>
      </c>
      <c r="P8" s="99"/>
      <c r="Q8" s="99"/>
      <c r="R8" s="99"/>
      <c r="S8" s="85" t="s">
        <v>195</v>
      </c>
      <c r="T8" s="11"/>
      <c r="U8" s="11"/>
      <c r="V8" t="s">
        <v>196</v>
      </c>
      <c r="W8" t="s">
        <v>196</v>
      </c>
      <c r="Z8" s="81"/>
      <c r="AF8" s="99"/>
      <c r="AG8" s="99"/>
    </row>
    <row r="9" spans="1:33" ht="25.9" customHeight="1" thickTop="1" thickBot="1" x14ac:dyDescent="0.3">
      <c r="A9" s="99"/>
      <c r="B9" s="179" t="s">
        <v>702</v>
      </c>
      <c r="C9" s="28">
        <f>G39+G65+G91+G116+G141+G167+G192</f>
        <v>0</v>
      </c>
      <c r="D9" s="28">
        <f>I39+J39+K39+L39+M39+N39+O39+P39+Q39+R39+I65+J65+K65+L65+M65+N65+O65+P65+Q65+R65+I91+J91+K91+L91+M91+N91+O91+P91+Q91+R91+I116+J116+K116+L116+M116+N116+O116+P116+Q116+R116+I141+J141+K141+L141+M141+N141+O141+P141+Q141+R141+I167+J167+K167+L167+M167+N167+O167+P167+Q167+R167+I192+J192+K192+L192+M192+N192+O192+P192+Q192+R192+S39+T39+U39+V39+W39+X39+Y39+S65+T65+U65+V65+W65+X65+Y65+S91+T91+U91+V91+W91+X91+Y91+S116+T116+U116+V116+W116+X116+Y116+S141+T141+U141+V141+W141+X141+Y141+S167+T167+U167+V167+W167+X167+Y167+S192+T192+U192+V192+W192+X192+Y192</f>
        <v>0</v>
      </c>
      <c r="E9" s="28">
        <f>AA39+AA65+AA91+AA116+AA141+AA167+AA192</f>
        <v>0</v>
      </c>
      <c r="G9" s="180" t="e">
        <f>L29</f>
        <v>#REF!</v>
      </c>
      <c r="H9" s="34" t="e">
        <f>#REF!</f>
        <v>#REF!</v>
      </c>
      <c r="I9" s="34" t="e">
        <f>#REF!</f>
        <v>#REF!</v>
      </c>
      <c r="J9" s="34" t="e">
        <f>#REF!</f>
        <v>#REF!</v>
      </c>
      <c r="K9" s="34" t="e">
        <f>#REF!</f>
        <v>#REF!</v>
      </c>
      <c r="L9" s="34" t="e">
        <f>#REF!</f>
        <v>#REF!</v>
      </c>
      <c r="M9" s="34" t="e">
        <f>#REF!</f>
        <v>#REF!</v>
      </c>
      <c r="N9" s="36" t="e">
        <f>#REF!</f>
        <v>#REF!</v>
      </c>
      <c r="O9" s="32" t="e">
        <f t="shared" si="0"/>
        <v>#REF!</v>
      </c>
      <c r="P9" s="99"/>
      <c r="Q9" s="99"/>
      <c r="R9" s="99"/>
      <c r="S9" s="85" t="s">
        <v>435</v>
      </c>
      <c r="T9" s="11"/>
      <c r="U9" s="11"/>
      <c r="V9" t="s">
        <v>196</v>
      </c>
      <c r="W9" t="s">
        <v>196</v>
      </c>
      <c r="Z9" s="81"/>
      <c r="AF9" s="99"/>
      <c r="AG9" s="99"/>
    </row>
    <row r="10" spans="1:33" ht="25.9" customHeight="1" thickTop="1" thickBot="1" x14ac:dyDescent="0.3">
      <c r="A10" s="99"/>
      <c r="B10" s="179" t="s">
        <v>12</v>
      </c>
      <c r="C10" s="28">
        <f>G51+G77+G103+G128+G153+G179+G204</f>
        <v>0</v>
      </c>
      <c r="D10" s="28">
        <f>I51+J51+K51+L51+M51+N51+O51+P51+Q51+R51+I77+J77+K77+L77+M77+N77+O77+P77+Q77+R77+I103+J103+K103+L103+M103+N103+O103+P103+Q103+R103+I128+J128+K128+L128+M128+N128+O128+P128+Q128+R128+I153+J153+K153+L153+M153+N153+P153++Q153+O153+R153+I179+J179+K179+L179+M179+N179+O179+P179+Q179+R179+I204+J204+K204+L204+M204+N204+O204+P204+Q204+R204+S51+T51+V51+U51+W51+X51+Y51+S77+T77+U77+V77+W77+X77+Y77+S103+T103+U103+V103+W103+X103+Y103+S128+T128+U128+V128+W128+X128+Y128</f>
        <v>0</v>
      </c>
      <c r="E10" s="28">
        <f>AA51+AA77+AA103+AA128+AA153+AA179+AA204</f>
        <v>0</v>
      </c>
      <c r="G10" s="180" t="e">
        <f>N29</f>
        <v>#REF!</v>
      </c>
      <c r="H10" s="34" t="e">
        <f>#REF!</f>
        <v>#REF!</v>
      </c>
      <c r="I10" s="34" t="e">
        <f>#REF!</f>
        <v>#REF!</v>
      </c>
      <c r="J10" s="34" t="e">
        <f>#REF!</f>
        <v>#REF!</v>
      </c>
      <c r="K10" s="34" t="e">
        <f>#REF!</f>
        <v>#REF!</v>
      </c>
      <c r="L10" s="34" t="e">
        <f>#REF!</f>
        <v>#REF!</v>
      </c>
      <c r="M10" s="34" t="e">
        <f>#REF!</f>
        <v>#REF!</v>
      </c>
      <c r="N10" s="36" t="e">
        <f>#REF!</f>
        <v>#REF!</v>
      </c>
      <c r="O10" s="32" t="e">
        <f t="shared" si="0"/>
        <v>#REF!</v>
      </c>
      <c r="P10" s="99"/>
      <c r="Q10" s="99"/>
      <c r="R10" s="99"/>
      <c r="S10" s="85" t="s">
        <v>437</v>
      </c>
      <c r="T10" s="11"/>
      <c r="U10" s="11"/>
      <c r="X10" t="s">
        <v>196</v>
      </c>
      <c r="Y10" t="s">
        <v>196</v>
      </c>
      <c r="Z10" s="81" t="s">
        <v>196</v>
      </c>
      <c r="AF10" s="99"/>
      <c r="AG10" s="99"/>
    </row>
    <row r="11" spans="1:33" ht="25.9" customHeight="1" thickTop="1" thickBot="1" x14ac:dyDescent="0.3">
      <c r="A11" s="99"/>
      <c r="B11" s="15" t="s">
        <v>13</v>
      </c>
      <c r="C11" s="184">
        <f>SUM(C5:C10)</f>
        <v>0</v>
      </c>
      <c r="D11" s="184">
        <f>SUM(D5:D10)</f>
        <v>0</v>
      </c>
      <c r="E11" s="184">
        <f>SUM(E5:E10)</f>
        <v>0</v>
      </c>
      <c r="G11" s="180" t="e">
        <f>P29</f>
        <v>#REF!</v>
      </c>
      <c r="H11" s="34">
        <f>I39</f>
        <v>0</v>
      </c>
      <c r="I11" s="34">
        <f>I65</f>
        <v>0</v>
      </c>
      <c r="J11" s="34">
        <f>I91</f>
        <v>0</v>
      </c>
      <c r="K11" s="34">
        <f>I116</f>
        <v>0</v>
      </c>
      <c r="L11" s="34">
        <f>I141</f>
        <v>0</v>
      </c>
      <c r="M11" s="34">
        <f>I167</f>
        <v>0</v>
      </c>
      <c r="N11" s="36">
        <f>I192</f>
        <v>0</v>
      </c>
      <c r="O11" s="32">
        <f t="shared" si="0"/>
        <v>0</v>
      </c>
      <c r="P11" s="99"/>
      <c r="Q11" s="99"/>
      <c r="R11" s="99"/>
      <c r="S11" s="85" t="s">
        <v>439</v>
      </c>
      <c r="T11" s="11"/>
      <c r="U11" s="11"/>
      <c r="X11" t="s">
        <v>196</v>
      </c>
      <c r="Y11" t="s">
        <v>196</v>
      </c>
      <c r="Z11" s="81" t="s">
        <v>196</v>
      </c>
      <c r="AF11" s="99"/>
      <c r="AG11" s="99"/>
    </row>
    <row r="12" spans="1:33" ht="25.9" customHeight="1" thickTop="1" thickBot="1" x14ac:dyDescent="0.3">
      <c r="A12" s="99"/>
      <c r="B12" s="15" t="s">
        <v>14</v>
      </c>
      <c r="C12" s="183" t="e">
        <v>#VALUE!</v>
      </c>
      <c r="D12" s="15"/>
      <c r="E12" s="15"/>
      <c r="G12" s="180" t="e">
        <f>Q29</f>
        <v>#REF!</v>
      </c>
      <c r="H12" s="34">
        <f>J39</f>
        <v>0</v>
      </c>
      <c r="I12" s="34">
        <f>J65</f>
        <v>0</v>
      </c>
      <c r="J12" s="34">
        <f>J91</f>
        <v>0</v>
      </c>
      <c r="K12" s="34">
        <f>J116</f>
        <v>0</v>
      </c>
      <c r="L12" s="34">
        <f>J141</f>
        <v>0</v>
      </c>
      <c r="M12" s="34">
        <f>J167</f>
        <v>0</v>
      </c>
      <c r="N12" s="36">
        <f>J192</f>
        <v>0</v>
      </c>
      <c r="O12" s="32">
        <f t="shared" si="0"/>
        <v>0</v>
      </c>
      <c r="P12" s="99"/>
      <c r="Q12" s="99"/>
      <c r="R12" s="99"/>
      <c r="S12" s="82"/>
      <c r="T12" s="83"/>
      <c r="U12" s="83"/>
      <c r="V12" s="83"/>
      <c r="W12" s="83"/>
      <c r="X12" s="83"/>
      <c r="Y12" s="83"/>
      <c r="Z12" s="84"/>
      <c r="AF12" s="99"/>
      <c r="AG12" s="99"/>
    </row>
    <row r="13" spans="1:33" ht="25.9" customHeight="1" thickTop="1" thickBot="1" x14ac:dyDescent="0.3">
      <c r="A13" s="99"/>
      <c r="B13" s="15"/>
      <c r="C13" s="22"/>
      <c r="D13" s="15"/>
      <c r="E13" s="15"/>
      <c r="G13" s="180" t="e">
        <f>R29</f>
        <v>#REF!</v>
      </c>
      <c r="H13" s="34">
        <f>K39</f>
        <v>0</v>
      </c>
      <c r="I13" s="34">
        <f>K65</f>
        <v>0</v>
      </c>
      <c r="J13" s="34">
        <f>K91</f>
        <v>0</v>
      </c>
      <c r="K13" s="34">
        <f>K116</f>
        <v>0</v>
      </c>
      <c r="L13" s="34">
        <f>K141</f>
        <v>0</v>
      </c>
      <c r="M13" s="34">
        <f>K167</f>
        <v>0</v>
      </c>
      <c r="N13" s="36">
        <f>K192</f>
        <v>0</v>
      </c>
      <c r="O13" s="32">
        <f t="shared" si="0"/>
        <v>0</v>
      </c>
      <c r="P13" s="99"/>
      <c r="Q13" s="99"/>
      <c r="R13" s="99"/>
      <c r="AF13" s="99"/>
      <c r="AG13" s="99"/>
    </row>
    <row r="14" spans="1:33" ht="19.5" customHeight="1" thickTop="1" thickBot="1" x14ac:dyDescent="0.3">
      <c r="G14" s="181" t="e">
        <f>S29</f>
        <v>#REF!</v>
      </c>
      <c r="H14" s="35">
        <f t="shared" ref="H14:H19" si="1">AA39</f>
        <v>0</v>
      </c>
      <c r="I14" s="35">
        <f t="shared" ref="I14:N19" si="2">AB39</f>
        <v>0</v>
      </c>
      <c r="J14" s="35">
        <f t="shared" si="2"/>
        <v>0</v>
      </c>
      <c r="K14" s="35">
        <f t="shared" si="2"/>
        <v>0</v>
      </c>
      <c r="L14" s="35">
        <f t="shared" si="2"/>
        <v>0</v>
      </c>
      <c r="M14" s="35">
        <f t="shared" si="2"/>
        <v>0</v>
      </c>
      <c r="N14" s="35">
        <f t="shared" si="2"/>
        <v>0</v>
      </c>
      <c r="O14" s="32">
        <f t="shared" si="0"/>
        <v>0</v>
      </c>
    </row>
    <row r="15" spans="1:33" ht="21.75" customHeight="1" thickTop="1" thickBot="1" x14ac:dyDescent="0.3">
      <c r="G15" s="181" t="e">
        <f>U29</f>
        <v>#REF!</v>
      </c>
      <c r="H15" s="35">
        <f t="shared" si="1"/>
        <v>0</v>
      </c>
      <c r="I15" s="35">
        <f t="shared" si="2"/>
        <v>0</v>
      </c>
      <c r="J15" s="35">
        <f t="shared" si="2"/>
        <v>0</v>
      </c>
      <c r="K15" s="35">
        <f t="shared" si="2"/>
        <v>0</v>
      </c>
      <c r="L15" s="35">
        <f t="shared" si="2"/>
        <v>0</v>
      </c>
      <c r="M15" s="35">
        <f t="shared" si="2"/>
        <v>0</v>
      </c>
      <c r="N15" s="35">
        <f t="shared" si="2"/>
        <v>0</v>
      </c>
      <c r="O15" s="32"/>
    </row>
    <row r="16" spans="1:33" ht="18.75" customHeight="1" thickTop="1" thickBot="1" x14ac:dyDescent="0.3">
      <c r="G16" s="181" t="e">
        <f>V29</f>
        <v>#REF!</v>
      </c>
      <c r="H16" s="35">
        <f t="shared" si="1"/>
        <v>0</v>
      </c>
      <c r="I16" s="35">
        <f t="shared" si="2"/>
        <v>0</v>
      </c>
      <c r="J16" s="35">
        <f t="shared" si="2"/>
        <v>0</v>
      </c>
      <c r="K16" s="35">
        <f t="shared" si="2"/>
        <v>0</v>
      </c>
      <c r="L16" s="35">
        <f t="shared" si="2"/>
        <v>0</v>
      </c>
      <c r="M16" s="35">
        <f t="shared" si="2"/>
        <v>0</v>
      </c>
      <c r="N16" s="35">
        <f t="shared" si="2"/>
        <v>0</v>
      </c>
      <c r="O16" s="32"/>
    </row>
    <row r="17" spans="1:45" ht="20.25" customHeight="1" thickTop="1" thickBot="1" x14ac:dyDescent="0.3">
      <c r="G17" s="181" t="e">
        <f>W29</f>
        <v>#REF!</v>
      </c>
      <c r="H17" s="35">
        <f t="shared" si="1"/>
        <v>0</v>
      </c>
      <c r="I17" s="35">
        <f t="shared" si="2"/>
        <v>0</v>
      </c>
      <c r="J17" s="35">
        <f t="shared" si="2"/>
        <v>0</v>
      </c>
      <c r="K17" s="35">
        <f t="shared" si="2"/>
        <v>0</v>
      </c>
      <c r="L17" s="35">
        <f t="shared" si="2"/>
        <v>0</v>
      </c>
      <c r="M17" s="35">
        <f t="shared" si="2"/>
        <v>0</v>
      </c>
      <c r="N17" s="35">
        <f t="shared" si="2"/>
        <v>0</v>
      </c>
      <c r="O17" s="32"/>
    </row>
    <row r="18" spans="1:45" ht="18" customHeight="1" thickTop="1" thickBot="1" x14ac:dyDescent="0.3">
      <c r="G18" s="181" t="e">
        <f>X29</f>
        <v>#REF!</v>
      </c>
      <c r="H18" s="35">
        <f t="shared" si="1"/>
        <v>0</v>
      </c>
      <c r="I18" s="35">
        <f t="shared" si="2"/>
        <v>0</v>
      </c>
      <c r="J18" s="35">
        <f t="shared" si="2"/>
        <v>0</v>
      </c>
      <c r="K18" s="35">
        <f t="shared" si="2"/>
        <v>0</v>
      </c>
      <c r="L18" s="35">
        <f t="shared" si="2"/>
        <v>0</v>
      </c>
      <c r="M18" s="35">
        <f t="shared" si="2"/>
        <v>0</v>
      </c>
      <c r="N18" s="35">
        <f t="shared" si="2"/>
        <v>0</v>
      </c>
      <c r="O18" s="32"/>
    </row>
    <row r="19" spans="1:45" ht="20.25" customHeight="1" thickTop="1" thickBot="1" x14ac:dyDescent="0.3">
      <c r="G19" s="181" t="e">
        <f>Y29</f>
        <v>#REF!</v>
      </c>
      <c r="H19" s="35">
        <f t="shared" si="1"/>
        <v>0</v>
      </c>
      <c r="I19" s="35">
        <f t="shared" si="2"/>
        <v>0</v>
      </c>
      <c r="J19" s="35">
        <f t="shared" si="2"/>
        <v>0</v>
      </c>
      <c r="K19" s="35">
        <f t="shared" si="2"/>
        <v>0</v>
      </c>
      <c r="L19" s="35">
        <f t="shared" si="2"/>
        <v>0</v>
      </c>
      <c r="M19" s="35">
        <f t="shared" si="2"/>
        <v>0</v>
      </c>
      <c r="N19" s="35">
        <f t="shared" si="2"/>
        <v>0</v>
      </c>
      <c r="O19" s="32"/>
    </row>
    <row r="20" spans="1:45" ht="29.25" customHeight="1" thickTop="1" thickBot="1" x14ac:dyDescent="0.3">
      <c r="G20" s="32" t="s">
        <v>15</v>
      </c>
      <c r="H20" s="183" t="e">
        <f t="shared" ref="H20:N20" si="3">SUM(H5:H14)</f>
        <v>#REF!</v>
      </c>
      <c r="I20" s="183" t="e">
        <f t="shared" si="3"/>
        <v>#REF!</v>
      </c>
      <c r="J20" s="183" t="e">
        <f t="shared" si="3"/>
        <v>#REF!</v>
      </c>
      <c r="K20" s="183" t="e">
        <f t="shared" si="3"/>
        <v>#REF!</v>
      </c>
      <c r="L20" s="183" t="e">
        <f t="shared" si="3"/>
        <v>#REF!</v>
      </c>
      <c r="M20" s="183" t="e">
        <f t="shared" si="3"/>
        <v>#REF!</v>
      </c>
      <c r="N20" s="183" t="e">
        <f t="shared" si="3"/>
        <v>#REF!</v>
      </c>
      <c r="O20" s="183" t="e">
        <f>SUM(H20:N20)</f>
        <v>#REF!</v>
      </c>
    </row>
    <row r="21" spans="1:45" ht="29.25" customHeight="1" thickTop="1" x14ac:dyDescent="0.25">
      <c r="G21" s="22"/>
      <c r="H21" s="22"/>
      <c r="I21" s="22"/>
      <c r="J21" s="22"/>
      <c r="K21" s="22"/>
      <c r="L21" s="22"/>
      <c r="M21" s="22"/>
      <c r="N21" s="22"/>
      <c r="O21" s="22"/>
    </row>
    <row r="22" spans="1:45" ht="18.75" x14ac:dyDescent="0.25">
      <c r="A22" s="99"/>
      <c r="B22" s="99"/>
      <c r="D22" s="99"/>
      <c r="E22" s="99"/>
      <c r="F22" s="99"/>
      <c r="G22" s="99"/>
      <c r="H22" s="99"/>
      <c r="I22" s="432"/>
      <c r="J22" s="432"/>
      <c r="K22" s="432"/>
      <c r="L22" s="432"/>
      <c r="M22" s="432"/>
      <c r="N22" s="432"/>
      <c r="O22" s="432"/>
      <c r="P22" s="432"/>
      <c r="Q22" s="432"/>
      <c r="R22" s="432"/>
      <c r="S22" s="432"/>
      <c r="T22" s="432"/>
      <c r="U22" s="432"/>
      <c r="V22" s="432"/>
      <c r="W22" s="432"/>
      <c r="X22" s="432"/>
      <c r="Y22" s="432"/>
      <c r="Z22" s="432"/>
      <c r="AA22" s="432"/>
      <c r="AB22" s="432"/>
      <c r="AC22" s="432"/>
      <c r="AD22" s="432"/>
      <c r="AE22" s="432"/>
      <c r="AF22" s="432"/>
      <c r="AG22" s="432"/>
      <c r="AH22" s="432"/>
      <c r="AI22" s="432"/>
      <c r="AJ22" s="432"/>
      <c r="AK22" s="432"/>
      <c r="AL22" s="432"/>
    </row>
    <row r="23" spans="1:45" ht="25.9" customHeight="1" x14ac:dyDescent="0.25">
      <c r="A23" s="99"/>
      <c r="B23" s="160"/>
      <c r="C23" s="159" t="s">
        <v>703</v>
      </c>
      <c r="D23" s="99"/>
      <c r="E23" s="99" t="s">
        <v>704</v>
      </c>
      <c r="F23" s="99"/>
      <c r="G23" s="99"/>
      <c r="H23" s="99"/>
      <c r="I23" s="159"/>
      <c r="J23" s="159"/>
      <c r="K23" s="159"/>
      <c r="L23" s="159"/>
      <c r="M23" s="159"/>
      <c r="N23" s="159"/>
      <c r="O23" s="159"/>
      <c r="P23" s="159"/>
      <c r="Q23" s="159"/>
      <c r="R23" s="159"/>
      <c r="S23" s="159"/>
      <c r="T23" s="159"/>
      <c r="AD23" s="159"/>
      <c r="AE23" s="159"/>
      <c r="AF23" s="168"/>
      <c r="AG23" s="99"/>
    </row>
    <row r="24" spans="1:45" ht="25.9" customHeight="1" x14ac:dyDescent="0.25">
      <c r="A24" s="99"/>
      <c r="B24" s="160"/>
      <c r="C24" s="159"/>
      <c r="D24" s="99"/>
      <c r="E24" s="99"/>
      <c r="F24" s="99"/>
      <c r="G24" s="99"/>
      <c r="H24" s="99"/>
      <c r="I24" s="159"/>
      <c r="J24" s="159"/>
      <c r="K24" s="159"/>
      <c r="L24" s="159"/>
      <c r="M24" s="159"/>
      <c r="AG24" s="99"/>
    </row>
    <row r="25" spans="1:45" ht="25.9" customHeight="1" x14ac:dyDescent="0.25">
      <c r="A25" s="99"/>
      <c r="B25" s="99"/>
      <c r="C25" s="159"/>
      <c r="D25" s="99"/>
      <c r="E25" s="99"/>
      <c r="F25" s="99"/>
      <c r="G25" s="99"/>
      <c r="H25" s="99"/>
      <c r="I25" s="99"/>
      <c r="J25" s="99"/>
      <c r="K25" s="99"/>
      <c r="L25" s="99"/>
      <c r="M25" s="99"/>
      <c r="U25" s="99"/>
      <c r="V25" s="99"/>
      <c r="W25" s="99"/>
      <c r="X25" s="99"/>
      <c r="Y25" s="99"/>
      <c r="Z25" s="99"/>
      <c r="AA25" s="99"/>
      <c r="AB25" s="99"/>
      <c r="AC25" s="99"/>
      <c r="AD25" s="99"/>
      <c r="AE25" s="99"/>
      <c r="AF25" s="99"/>
      <c r="AG25" s="99"/>
    </row>
    <row r="26" spans="1:45" x14ac:dyDescent="0.25">
      <c r="A26" s="16"/>
      <c r="B26" s="17"/>
      <c r="C26" s="15"/>
      <c r="D26" s="15"/>
      <c r="E26" s="15"/>
      <c r="F26" s="15"/>
      <c r="G26" s="15"/>
      <c r="H26" s="15"/>
      <c r="I26" s="15"/>
      <c r="J26" s="15"/>
      <c r="K26" s="15"/>
      <c r="L26" s="15"/>
      <c r="M26" s="15"/>
      <c r="U26" s="15"/>
      <c r="V26" s="15"/>
      <c r="W26" s="15"/>
      <c r="X26" s="15"/>
      <c r="Y26" s="15"/>
      <c r="Z26" s="54"/>
      <c r="AA26" s="15"/>
      <c r="AB26" s="15"/>
      <c r="AC26" s="15"/>
      <c r="AD26" s="15"/>
      <c r="AE26" s="15"/>
      <c r="AF26" s="15"/>
      <c r="AG26" s="15"/>
    </row>
    <row r="27" spans="1:45" ht="45.75" customHeight="1" x14ac:dyDescent="0.25">
      <c r="A27" s="18" t="s">
        <v>59</v>
      </c>
      <c r="B27" s="167" t="s">
        <v>60</v>
      </c>
      <c r="C27" s="167" t="s">
        <v>60</v>
      </c>
      <c r="D27" s="167" t="s">
        <v>60</v>
      </c>
      <c r="E27" s="167" t="s">
        <v>60</v>
      </c>
      <c r="F27" s="167" t="s">
        <v>60</v>
      </c>
      <c r="G27" s="167" t="s">
        <v>60</v>
      </c>
      <c r="H27" s="19"/>
      <c r="I27" s="433" t="s">
        <v>2</v>
      </c>
      <c r="J27" s="434"/>
      <c r="K27" s="434"/>
      <c r="L27" s="434"/>
      <c r="M27" s="434"/>
      <c r="N27" s="434"/>
      <c r="O27" s="434"/>
      <c r="P27" s="434"/>
      <c r="Q27" s="434"/>
      <c r="R27" s="434"/>
      <c r="S27" s="53"/>
      <c r="T27" s="53"/>
      <c r="U27" s="53"/>
      <c r="V27" s="53"/>
      <c r="W27" s="53"/>
      <c r="X27" s="53"/>
      <c r="Y27" s="53"/>
      <c r="Z27" s="19"/>
      <c r="AA27" s="20" t="s">
        <v>61</v>
      </c>
      <c r="AB27" s="55"/>
      <c r="AC27" s="435" t="s">
        <v>62</v>
      </c>
      <c r="AD27" s="435"/>
      <c r="AE27" s="435"/>
      <c r="AF27" s="435"/>
      <c r="AG27" s="435"/>
      <c r="AH27" s="19"/>
      <c r="AI27" s="21"/>
      <c r="AO27" s="15"/>
      <c r="AP27" s="15"/>
      <c r="AQ27" s="15"/>
      <c r="AR27" s="15"/>
      <c r="AS27" s="15"/>
    </row>
    <row r="28" spans="1:45" ht="13.9" customHeight="1" x14ac:dyDescent="0.25">
      <c r="A28" s="15"/>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54"/>
      <c r="AC28" s="15"/>
      <c r="AD28" s="15"/>
      <c r="AE28" s="15"/>
      <c r="AF28" s="15"/>
      <c r="AG28" s="15"/>
      <c r="AH28" s="15"/>
      <c r="AI28" s="15"/>
      <c r="AO28" s="15"/>
      <c r="AP28" s="15"/>
      <c r="AQ28" s="15"/>
      <c r="AR28" s="15"/>
      <c r="AS28" s="15"/>
    </row>
    <row r="29" spans="1:45" ht="43.9" customHeight="1" thickBot="1" x14ac:dyDescent="0.3">
      <c r="A29" s="23" t="s">
        <v>63</v>
      </c>
      <c r="B29" s="170" t="s">
        <v>64</v>
      </c>
      <c r="C29" s="170"/>
      <c r="D29" s="170"/>
      <c r="E29" s="170"/>
      <c r="F29" s="170"/>
      <c r="G29" s="170"/>
      <c r="H29" s="24"/>
      <c r="I29" s="170" t="e">
        <f>#REF!</f>
        <v>#REF!</v>
      </c>
      <c r="J29" s="170" t="e">
        <f>#REF!</f>
        <v>#REF!</v>
      </c>
      <c r="K29" s="170" t="e">
        <f>#REF!</f>
        <v>#REF!</v>
      </c>
      <c r="L29" s="170" t="e">
        <f>#REF!</f>
        <v>#REF!</v>
      </c>
      <c r="M29" s="170"/>
      <c r="N29" s="170" t="e">
        <f>#REF!</f>
        <v>#REF!</v>
      </c>
      <c r="O29" s="170"/>
      <c r="P29" s="170" t="e">
        <f>#REF!</f>
        <v>#REF!</v>
      </c>
      <c r="Q29" s="170" t="e">
        <f>#REF!</f>
        <v>#REF!</v>
      </c>
      <c r="R29" s="170" t="e">
        <f>#REF!</f>
        <v>#REF!</v>
      </c>
      <c r="S29" s="170" t="e">
        <f>#REF!</f>
        <v>#REF!</v>
      </c>
      <c r="T29" s="170" t="e">
        <f>#REF!</f>
        <v>#REF!</v>
      </c>
      <c r="U29" s="170" t="e">
        <f>#REF!</f>
        <v>#REF!</v>
      </c>
      <c r="V29" s="170" t="e">
        <f>#REF!</f>
        <v>#REF!</v>
      </c>
      <c r="W29" s="170" t="e">
        <f>#REF!</f>
        <v>#REF!</v>
      </c>
      <c r="X29" s="170" t="e">
        <f>#REF!</f>
        <v>#REF!</v>
      </c>
      <c r="Y29" s="170" t="e">
        <f>#REF!</f>
        <v>#REF!</v>
      </c>
      <c r="Z29" s="24"/>
      <c r="AA29" s="170"/>
      <c r="AB29" s="56"/>
      <c r="AC29" s="170"/>
      <c r="AD29" s="170"/>
      <c r="AE29" s="170"/>
      <c r="AF29" s="170"/>
      <c r="AG29" s="170"/>
      <c r="AH29" s="24"/>
      <c r="AI29" s="25" t="s">
        <v>65</v>
      </c>
      <c r="AO29" s="15"/>
      <c r="AP29" s="15"/>
      <c r="AQ29" s="15"/>
      <c r="AR29" s="15"/>
      <c r="AS29" s="15"/>
    </row>
    <row r="30" spans="1:45" ht="16.5" thickTop="1" thickBot="1" x14ac:dyDescent="0.3">
      <c r="A30" s="176"/>
      <c r="B30" s="173"/>
      <c r="C30" s="173"/>
      <c r="D30" s="173"/>
      <c r="E30" s="173"/>
      <c r="F30" s="173"/>
      <c r="G30" s="173"/>
      <c r="H30" s="22"/>
      <c r="I30" s="173"/>
      <c r="J30" s="173"/>
      <c r="K30" s="173"/>
      <c r="L30" s="173"/>
      <c r="M30" s="173"/>
      <c r="N30" s="173"/>
      <c r="O30" s="173"/>
      <c r="P30" s="173"/>
      <c r="Q30" s="173"/>
      <c r="R30" s="173"/>
      <c r="S30" s="173"/>
      <c r="T30" s="173"/>
      <c r="U30" s="173"/>
      <c r="V30" s="173"/>
      <c r="W30" s="173"/>
      <c r="X30" s="173"/>
      <c r="Y30" s="173"/>
      <c r="Z30" s="22"/>
      <c r="AA30" s="173"/>
      <c r="AB30" s="57"/>
      <c r="AC30" s="173"/>
      <c r="AD30" s="173"/>
      <c r="AE30" s="173"/>
      <c r="AF30" s="173"/>
      <c r="AG30" s="173"/>
      <c r="AH30" s="22"/>
      <c r="AI30" s="27">
        <f>SUM(G30:AG30)</f>
        <v>0</v>
      </c>
      <c r="AO30" s="15"/>
      <c r="AP30" s="15"/>
      <c r="AQ30" s="15"/>
      <c r="AR30" s="15"/>
      <c r="AS30" s="15"/>
    </row>
    <row r="31" spans="1:45" ht="27.75" customHeight="1" thickTop="1" thickBot="1" x14ac:dyDescent="0.3">
      <c r="A31" s="176"/>
      <c r="B31" s="173"/>
      <c r="C31" s="173"/>
      <c r="D31" s="173"/>
      <c r="E31" s="173"/>
      <c r="F31" s="173"/>
      <c r="G31" s="173"/>
      <c r="H31" s="22"/>
      <c r="I31" s="173"/>
      <c r="J31" s="173"/>
      <c r="K31" s="173"/>
      <c r="L31" s="173"/>
      <c r="M31" s="173"/>
      <c r="N31" s="173"/>
      <c r="O31" s="173"/>
      <c r="P31" s="173"/>
      <c r="Q31" s="173"/>
      <c r="R31" s="173"/>
      <c r="S31" s="173"/>
      <c r="T31" s="173"/>
      <c r="U31" s="173"/>
      <c r="V31" s="173"/>
      <c r="W31" s="173"/>
      <c r="X31" s="173"/>
      <c r="Y31" s="173"/>
      <c r="Z31" s="22"/>
      <c r="AA31" s="173"/>
      <c r="AB31" s="57"/>
      <c r="AC31" s="173"/>
      <c r="AD31" s="173"/>
      <c r="AE31" s="173"/>
      <c r="AF31" s="173"/>
      <c r="AG31" s="173"/>
      <c r="AH31" s="22"/>
      <c r="AI31" s="27">
        <f t="shared" ref="AI31:AI52" si="4">SUM(G31:AG31)</f>
        <v>0</v>
      </c>
      <c r="AO31" s="15"/>
      <c r="AP31" s="15"/>
      <c r="AQ31" s="15"/>
      <c r="AR31" s="15"/>
      <c r="AS31" s="15"/>
    </row>
    <row r="32" spans="1:45" ht="22.5" customHeight="1" thickTop="1" thickBot="1" x14ac:dyDescent="0.3">
      <c r="A32" s="176"/>
      <c r="B32" s="173"/>
      <c r="C32" s="173"/>
      <c r="D32" s="173"/>
      <c r="E32" s="173"/>
      <c r="F32" s="173"/>
      <c r="G32" s="173"/>
      <c r="H32" s="22"/>
      <c r="I32" s="173"/>
      <c r="J32" s="173"/>
      <c r="K32" s="173"/>
      <c r="L32" s="173"/>
      <c r="M32" s="173"/>
      <c r="N32" s="173"/>
      <c r="O32" s="173"/>
      <c r="P32" s="173"/>
      <c r="Q32" s="173"/>
      <c r="R32" s="173"/>
      <c r="S32" s="173"/>
      <c r="T32" s="173"/>
      <c r="U32" s="173"/>
      <c r="V32" s="173"/>
      <c r="W32" s="173"/>
      <c r="X32" s="173"/>
      <c r="Y32" s="173"/>
      <c r="Z32" s="22"/>
      <c r="AA32" s="173"/>
      <c r="AB32" s="57"/>
      <c r="AC32" s="173"/>
      <c r="AD32" s="173"/>
      <c r="AE32" s="173"/>
      <c r="AF32" s="173"/>
      <c r="AG32" s="173"/>
      <c r="AH32" s="22"/>
      <c r="AI32" s="27">
        <f t="shared" si="4"/>
        <v>0</v>
      </c>
      <c r="AO32" s="15"/>
      <c r="AP32" s="15"/>
      <c r="AQ32" s="15"/>
      <c r="AR32" s="15"/>
      <c r="AS32" s="15"/>
    </row>
    <row r="33" spans="1:45" ht="16.5" thickTop="1" thickBot="1" x14ac:dyDescent="0.3">
      <c r="A33" s="174"/>
      <c r="B33" s="173"/>
      <c r="C33" s="173"/>
      <c r="D33" s="173"/>
      <c r="E33" s="173"/>
      <c r="F33" s="173"/>
      <c r="G33" s="173"/>
      <c r="H33" s="22"/>
      <c r="I33" s="173"/>
      <c r="J33" s="173"/>
      <c r="K33" s="173"/>
      <c r="L33" s="173"/>
      <c r="M33" s="173"/>
      <c r="N33" s="173"/>
      <c r="O33" s="173"/>
      <c r="P33" s="173"/>
      <c r="Q33" s="173"/>
      <c r="R33" s="173"/>
      <c r="S33" s="173"/>
      <c r="T33" s="173"/>
      <c r="U33" s="173"/>
      <c r="V33" s="173"/>
      <c r="W33" s="173"/>
      <c r="X33" s="173"/>
      <c r="Y33" s="173"/>
      <c r="Z33" s="22"/>
      <c r="AA33" s="173"/>
      <c r="AB33" s="57"/>
      <c r="AC33" s="173"/>
      <c r="AD33" s="173"/>
      <c r="AE33" s="173"/>
      <c r="AF33" s="173"/>
      <c r="AG33" s="173"/>
      <c r="AH33" s="22"/>
      <c r="AI33" s="27">
        <f t="shared" si="4"/>
        <v>0</v>
      </c>
      <c r="AO33" s="15"/>
      <c r="AP33" s="15"/>
      <c r="AQ33" s="15"/>
      <c r="AR33" s="15"/>
      <c r="AS33" s="15"/>
    </row>
    <row r="34" spans="1:45" ht="16.5" thickTop="1" thickBot="1" x14ac:dyDescent="0.3">
      <c r="A34" s="178"/>
      <c r="B34" s="173"/>
      <c r="C34" s="173"/>
      <c r="D34" s="173"/>
      <c r="E34" s="173"/>
      <c r="F34" s="173"/>
      <c r="G34" s="173"/>
      <c r="H34" s="22"/>
      <c r="I34" s="173"/>
      <c r="J34" s="173"/>
      <c r="K34" s="173"/>
      <c r="L34" s="173"/>
      <c r="M34" s="173"/>
      <c r="N34" s="173"/>
      <c r="O34" s="173"/>
      <c r="P34" s="173"/>
      <c r="Q34" s="173"/>
      <c r="R34" s="173"/>
      <c r="S34" s="173"/>
      <c r="T34" s="173"/>
      <c r="U34" s="173"/>
      <c r="V34" s="173"/>
      <c r="W34" s="173"/>
      <c r="X34" s="173"/>
      <c r="Y34" s="173"/>
      <c r="Z34" s="22"/>
      <c r="AA34" s="173"/>
      <c r="AB34" s="57"/>
      <c r="AC34" s="173"/>
      <c r="AD34" s="173"/>
      <c r="AE34" s="173"/>
      <c r="AF34" s="173"/>
      <c r="AG34" s="173"/>
      <c r="AH34" s="22"/>
      <c r="AI34" s="27">
        <f t="shared" si="4"/>
        <v>0</v>
      </c>
      <c r="AO34" s="15"/>
      <c r="AP34" s="15"/>
      <c r="AQ34" s="15"/>
      <c r="AR34" s="15"/>
      <c r="AS34" s="15"/>
    </row>
    <row r="35" spans="1:45" ht="16.5" thickTop="1" thickBot="1" x14ac:dyDescent="0.3">
      <c r="A35" s="178"/>
      <c r="B35" s="173"/>
      <c r="C35" s="173"/>
      <c r="D35" s="173"/>
      <c r="E35" s="173"/>
      <c r="F35" s="173"/>
      <c r="G35" s="173"/>
      <c r="H35" s="22"/>
      <c r="I35" s="173"/>
      <c r="J35" s="173"/>
      <c r="K35" s="173"/>
      <c r="L35" s="173"/>
      <c r="M35" s="173"/>
      <c r="N35" s="173"/>
      <c r="O35" s="173"/>
      <c r="P35" s="173"/>
      <c r="Q35" s="173"/>
      <c r="R35" s="173"/>
      <c r="S35" s="173"/>
      <c r="T35" s="173"/>
      <c r="U35" s="173"/>
      <c r="V35" s="173"/>
      <c r="W35" s="173"/>
      <c r="X35" s="173"/>
      <c r="Y35" s="173"/>
      <c r="Z35" s="22"/>
      <c r="AA35" s="173"/>
      <c r="AB35" s="57"/>
      <c r="AC35" s="173"/>
      <c r="AD35" s="173"/>
      <c r="AE35" s="173"/>
      <c r="AF35" s="173"/>
      <c r="AG35" s="173"/>
      <c r="AH35" s="22"/>
      <c r="AI35" s="27">
        <f t="shared" si="4"/>
        <v>0</v>
      </c>
      <c r="AO35" s="15"/>
      <c r="AP35" s="15"/>
      <c r="AQ35" s="15"/>
      <c r="AR35" s="15"/>
      <c r="AS35" s="15"/>
    </row>
    <row r="36" spans="1:45" ht="16.5" thickTop="1" thickBot="1" x14ac:dyDescent="0.3">
      <c r="A36" s="178"/>
      <c r="B36" s="173"/>
      <c r="C36" s="173"/>
      <c r="D36" s="173"/>
      <c r="E36" s="173"/>
      <c r="F36" s="173"/>
      <c r="G36" s="173"/>
      <c r="H36" s="22"/>
      <c r="I36" s="173"/>
      <c r="J36" s="173"/>
      <c r="K36" s="173"/>
      <c r="L36" s="173"/>
      <c r="M36" s="173"/>
      <c r="N36" s="173"/>
      <c r="O36" s="173"/>
      <c r="P36" s="173"/>
      <c r="Q36" s="173"/>
      <c r="R36" s="173"/>
      <c r="S36" s="173"/>
      <c r="T36" s="173"/>
      <c r="U36" s="173"/>
      <c r="V36" s="173"/>
      <c r="W36" s="173"/>
      <c r="X36" s="173"/>
      <c r="Y36" s="173"/>
      <c r="Z36" s="22"/>
      <c r="AA36" s="173"/>
      <c r="AB36" s="57"/>
      <c r="AC36" s="173"/>
      <c r="AD36" s="173"/>
      <c r="AE36" s="173"/>
      <c r="AF36" s="173"/>
      <c r="AG36" s="173"/>
      <c r="AH36" s="22"/>
      <c r="AI36" s="27">
        <f t="shared" si="4"/>
        <v>0</v>
      </c>
      <c r="AO36" s="15"/>
      <c r="AP36" s="15"/>
      <c r="AQ36" s="15"/>
      <c r="AR36" s="15"/>
      <c r="AS36" s="15"/>
    </row>
    <row r="37" spans="1:45" ht="16.5" thickTop="1" thickBot="1" x14ac:dyDescent="0.3">
      <c r="A37" s="178"/>
      <c r="B37" s="173"/>
      <c r="C37" s="173"/>
      <c r="D37" s="173"/>
      <c r="E37" s="173"/>
      <c r="F37" s="173"/>
      <c r="G37" s="173"/>
      <c r="H37" s="22"/>
      <c r="I37" s="173"/>
      <c r="J37" s="173"/>
      <c r="K37" s="173"/>
      <c r="L37" s="173"/>
      <c r="M37" s="173"/>
      <c r="N37" s="173"/>
      <c r="O37" s="173"/>
      <c r="P37" s="173"/>
      <c r="Q37" s="173"/>
      <c r="R37" s="173"/>
      <c r="S37" s="173"/>
      <c r="T37" s="173"/>
      <c r="U37" s="173"/>
      <c r="V37" s="173"/>
      <c r="W37" s="173"/>
      <c r="X37" s="173"/>
      <c r="Y37" s="173"/>
      <c r="Z37" s="22"/>
      <c r="AA37" s="173"/>
      <c r="AB37" s="57"/>
      <c r="AC37" s="173"/>
      <c r="AD37" s="173"/>
      <c r="AE37" s="173"/>
      <c r="AF37" s="173"/>
      <c r="AG37" s="173"/>
      <c r="AH37" s="22"/>
      <c r="AI37" s="27">
        <f t="shared" si="4"/>
        <v>0</v>
      </c>
      <c r="AO37" s="15"/>
      <c r="AP37" s="15"/>
      <c r="AQ37" s="15"/>
      <c r="AR37" s="15"/>
      <c r="AS37" s="15"/>
    </row>
    <row r="38" spans="1:45" ht="35.65" customHeight="1" thickTop="1" thickBot="1" x14ac:dyDescent="0.3">
      <c r="A38" s="156"/>
      <c r="B38" s="229"/>
      <c r="C38" s="229"/>
      <c r="D38" s="229"/>
      <c r="E38" s="229"/>
      <c r="F38" s="229"/>
      <c r="G38" s="229"/>
      <c r="H38" s="158"/>
      <c r="I38" s="229"/>
      <c r="J38" s="229"/>
      <c r="K38" s="229"/>
      <c r="L38" s="229"/>
      <c r="M38" s="229"/>
      <c r="N38" s="229"/>
      <c r="O38" s="229"/>
      <c r="P38" s="229"/>
      <c r="Q38" s="229"/>
      <c r="R38" s="229"/>
      <c r="S38" s="229"/>
      <c r="T38" s="229"/>
      <c r="U38" s="229"/>
      <c r="V38" s="229"/>
      <c r="W38" s="173"/>
      <c r="X38" s="173"/>
      <c r="Y38" s="173"/>
      <c r="Z38" s="158"/>
      <c r="AA38" s="229"/>
      <c r="AB38" s="230"/>
      <c r="AC38" s="229"/>
      <c r="AD38" s="229"/>
      <c r="AE38" s="229"/>
      <c r="AF38" s="229"/>
      <c r="AG38" s="229"/>
      <c r="AH38" s="158"/>
      <c r="AI38" s="27">
        <f t="shared" si="4"/>
        <v>0</v>
      </c>
      <c r="AO38" s="15"/>
      <c r="AP38" s="15"/>
      <c r="AQ38" s="15"/>
      <c r="AR38" s="15"/>
      <c r="AS38" s="15"/>
    </row>
    <row r="39" spans="1:45" ht="30.75" customHeight="1" thickTop="1" thickBot="1" x14ac:dyDescent="0.3">
      <c r="A39" s="175"/>
      <c r="B39" s="173"/>
      <c r="C39" s="173"/>
      <c r="D39" s="173"/>
      <c r="E39" s="173"/>
      <c r="F39" s="173"/>
      <c r="G39" s="173"/>
      <c r="H39" s="22"/>
      <c r="I39" s="173"/>
      <c r="J39" s="173"/>
      <c r="K39" s="173"/>
      <c r="L39" s="173"/>
      <c r="M39" s="173"/>
      <c r="N39" s="173"/>
      <c r="O39" s="173"/>
      <c r="P39" s="173"/>
      <c r="Q39" s="173"/>
      <c r="R39" s="173"/>
      <c r="S39" s="173"/>
      <c r="T39" s="173"/>
      <c r="U39" s="173"/>
      <c r="V39" s="173"/>
      <c r="W39" s="173"/>
      <c r="X39" s="173"/>
      <c r="Y39" s="173"/>
      <c r="Z39" s="22"/>
      <c r="AA39" s="173"/>
      <c r="AB39" s="57"/>
      <c r="AC39" s="173"/>
      <c r="AD39" s="173"/>
      <c r="AE39" s="173"/>
      <c r="AF39" s="173"/>
      <c r="AG39" s="173"/>
      <c r="AH39" s="22"/>
      <c r="AI39" s="27">
        <f t="shared" si="4"/>
        <v>0</v>
      </c>
      <c r="AO39" s="15"/>
      <c r="AP39" s="15"/>
      <c r="AQ39" s="15"/>
      <c r="AR39" s="15"/>
      <c r="AS39" s="15"/>
    </row>
    <row r="40" spans="1:45" ht="18" customHeight="1" thickTop="1" thickBot="1" x14ac:dyDescent="0.3">
      <c r="A40" s="174"/>
      <c r="B40" s="177"/>
      <c r="C40" s="177"/>
      <c r="D40" s="177"/>
      <c r="E40" s="177"/>
      <c r="F40" s="177"/>
      <c r="G40" s="177"/>
      <c r="H40" s="22"/>
      <c r="I40" s="177"/>
      <c r="J40" s="177"/>
      <c r="K40" s="177"/>
      <c r="L40" s="173"/>
      <c r="M40" s="173"/>
      <c r="N40" s="173"/>
      <c r="O40" s="173"/>
      <c r="P40" s="173"/>
      <c r="Q40" s="173"/>
      <c r="R40" s="173"/>
      <c r="S40" s="173"/>
      <c r="T40" s="173"/>
      <c r="U40" s="173"/>
      <c r="V40" s="173"/>
      <c r="W40" s="173"/>
      <c r="X40" s="173"/>
      <c r="Y40" s="173"/>
      <c r="Z40" s="22"/>
      <c r="AA40" s="173"/>
      <c r="AB40" s="57"/>
      <c r="AC40" s="173"/>
      <c r="AD40" s="173"/>
      <c r="AE40" s="173"/>
      <c r="AF40" s="173"/>
      <c r="AG40" s="173"/>
      <c r="AH40" s="22"/>
      <c r="AI40" s="27">
        <f t="shared" si="4"/>
        <v>0</v>
      </c>
      <c r="AO40" s="15"/>
      <c r="AP40" s="15"/>
      <c r="AQ40" s="15"/>
      <c r="AR40" s="15"/>
      <c r="AS40" s="15"/>
    </row>
    <row r="41" spans="1:45" ht="17.25" customHeight="1" thickTop="1" thickBot="1" x14ac:dyDescent="0.3">
      <c r="A41" s="174"/>
      <c r="B41" s="177"/>
      <c r="C41" s="177"/>
      <c r="D41" s="177"/>
      <c r="E41" s="177"/>
      <c r="F41" s="177"/>
      <c r="G41" s="177"/>
      <c r="H41" s="22"/>
      <c r="I41" s="177"/>
      <c r="J41" s="177"/>
      <c r="K41" s="177"/>
      <c r="L41" s="173"/>
      <c r="M41" s="173"/>
      <c r="N41" s="173"/>
      <c r="O41" s="173"/>
      <c r="P41" s="173"/>
      <c r="Q41" s="173"/>
      <c r="R41" s="173"/>
      <c r="S41" s="173"/>
      <c r="T41" s="173"/>
      <c r="U41" s="173"/>
      <c r="V41" s="173"/>
      <c r="W41" s="173"/>
      <c r="X41" s="173"/>
      <c r="Y41" s="173"/>
      <c r="Z41" s="22"/>
      <c r="AA41" s="173"/>
      <c r="AB41" s="57"/>
      <c r="AC41" s="173"/>
      <c r="AD41" s="173"/>
      <c r="AE41" s="173"/>
      <c r="AF41" s="173"/>
      <c r="AG41" s="173"/>
      <c r="AH41" s="22"/>
      <c r="AI41" s="27">
        <f t="shared" si="4"/>
        <v>0</v>
      </c>
      <c r="AO41" s="15"/>
      <c r="AP41" s="15"/>
      <c r="AQ41" s="15"/>
      <c r="AR41" s="15"/>
      <c r="AS41" s="15"/>
    </row>
    <row r="42" spans="1:45" ht="20.25" customHeight="1" thickTop="1" thickBot="1" x14ac:dyDescent="0.3">
      <c r="A42" s="174"/>
      <c r="B42" s="177"/>
      <c r="C42" s="177"/>
      <c r="D42" s="177"/>
      <c r="E42" s="177"/>
      <c r="F42" s="177"/>
      <c r="G42" s="177"/>
      <c r="H42" s="22"/>
      <c r="I42" s="177"/>
      <c r="J42" s="177"/>
      <c r="K42" s="177"/>
      <c r="L42" s="173"/>
      <c r="M42" s="173"/>
      <c r="N42" s="173"/>
      <c r="O42" s="173"/>
      <c r="P42" s="173"/>
      <c r="Q42" s="173"/>
      <c r="R42" s="173"/>
      <c r="S42" s="173"/>
      <c r="T42" s="173"/>
      <c r="U42" s="173"/>
      <c r="V42" s="173"/>
      <c r="W42" s="173"/>
      <c r="X42" s="173"/>
      <c r="Y42" s="173"/>
      <c r="Z42" s="22"/>
      <c r="AA42" s="173"/>
      <c r="AB42" s="57"/>
      <c r="AC42" s="173"/>
      <c r="AD42" s="173"/>
      <c r="AE42" s="173"/>
      <c r="AF42" s="173"/>
      <c r="AG42" s="173"/>
      <c r="AH42" s="22"/>
      <c r="AI42" s="27">
        <f t="shared" si="4"/>
        <v>0</v>
      </c>
      <c r="AO42" s="15"/>
      <c r="AP42" s="15"/>
      <c r="AQ42" s="15"/>
      <c r="AR42" s="15"/>
      <c r="AS42" s="15"/>
    </row>
    <row r="43" spans="1:45" ht="18" customHeight="1" thickTop="1" thickBot="1" x14ac:dyDescent="0.3">
      <c r="A43" s="174"/>
      <c r="B43" s="177"/>
      <c r="C43" s="177"/>
      <c r="D43" s="177"/>
      <c r="E43" s="177"/>
      <c r="F43" s="177"/>
      <c r="G43" s="177"/>
      <c r="H43" s="22"/>
      <c r="I43" s="177"/>
      <c r="J43" s="177"/>
      <c r="K43" s="177"/>
      <c r="L43" s="173"/>
      <c r="M43" s="173"/>
      <c r="N43" s="173"/>
      <c r="O43" s="173"/>
      <c r="P43" s="173"/>
      <c r="Q43" s="173"/>
      <c r="R43" s="173"/>
      <c r="S43" s="173"/>
      <c r="T43" s="173"/>
      <c r="U43" s="173"/>
      <c r="V43" s="173"/>
      <c r="W43" s="173"/>
      <c r="X43" s="173"/>
      <c r="Y43" s="173"/>
      <c r="Z43" s="22"/>
      <c r="AA43" s="173"/>
      <c r="AB43" s="57"/>
      <c r="AC43" s="173"/>
      <c r="AD43" s="173"/>
      <c r="AE43" s="173"/>
      <c r="AF43" s="173"/>
      <c r="AG43" s="173"/>
      <c r="AH43" s="22"/>
      <c r="AI43" s="27">
        <f t="shared" si="4"/>
        <v>0</v>
      </c>
      <c r="AO43" s="15"/>
      <c r="AP43" s="15"/>
      <c r="AQ43" s="15"/>
      <c r="AR43" s="15"/>
      <c r="AS43" s="15"/>
    </row>
    <row r="44" spans="1:45" ht="18" customHeight="1" thickTop="1" thickBot="1" x14ac:dyDescent="0.3">
      <c r="A44" s="174"/>
      <c r="B44" s="177"/>
      <c r="C44" s="177"/>
      <c r="D44" s="177"/>
      <c r="E44" s="177"/>
      <c r="F44" s="177"/>
      <c r="G44" s="177"/>
      <c r="H44" s="22"/>
      <c r="I44" s="177"/>
      <c r="J44" s="177"/>
      <c r="K44" s="177"/>
      <c r="L44" s="173"/>
      <c r="M44" s="173"/>
      <c r="N44" s="173"/>
      <c r="O44" s="173"/>
      <c r="P44" s="173"/>
      <c r="Q44" s="173"/>
      <c r="R44" s="173"/>
      <c r="S44" s="173"/>
      <c r="T44" s="173"/>
      <c r="U44" s="173"/>
      <c r="V44" s="173"/>
      <c r="W44" s="173"/>
      <c r="X44" s="173"/>
      <c r="Y44" s="173"/>
      <c r="Z44" s="22"/>
      <c r="AA44" s="173"/>
      <c r="AB44" s="57"/>
      <c r="AC44" s="173"/>
      <c r="AD44" s="173"/>
      <c r="AE44" s="173"/>
      <c r="AF44" s="173"/>
      <c r="AG44" s="173"/>
      <c r="AH44" s="22"/>
      <c r="AI44" s="27">
        <f t="shared" si="4"/>
        <v>0</v>
      </c>
      <c r="AO44" s="15"/>
      <c r="AP44" s="15"/>
      <c r="AQ44" s="15"/>
      <c r="AR44" s="15"/>
      <c r="AS44" s="15"/>
    </row>
    <row r="45" spans="1:45" ht="18" customHeight="1" thickTop="1" thickBot="1" x14ac:dyDescent="0.3">
      <c r="A45" s="174"/>
      <c r="B45" s="177"/>
      <c r="C45" s="177"/>
      <c r="D45" s="177"/>
      <c r="E45" s="177"/>
      <c r="F45" s="177"/>
      <c r="G45" s="177"/>
      <c r="H45" s="22"/>
      <c r="I45" s="177"/>
      <c r="J45" s="177"/>
      <c r="K45" s="177"/>
      <c r="L45" s="173"/>
      <c r="M45" s="173"/>
      <c r="N45" s="173"/>
      <c r="O45" s="173"/>
      <c r="P45" s="173"/>
      <c r="Q45" s="173"/>
      <c r="R45" s="173"/>
      <c r="S45" s="173"/>
      <c r="T45" s="173"/>
      <c r="U45" s="173"/>
      <c r="V45" s="173"/>
      <c r="W45" s="173"/>
      <c r="X45" s="173"/>
      <c r="Y45" s="173"/>
      <c r="Z45" s="22"/>
      <c r="AA45" s="173"/>
      <c r="AB45" s="57"/>
      <c r="AC45" s="173"/>
      <c r="AD45" s="173"/>
      <c r="AE45" s="173"/>
      <c r="AF45" s="173"/>
      <c r="AG45" s="173"/>
      <c r="AH45" s="22"/>
      <c r="AI45" s="27">
        <f t="shared" si="4"/>
        <v>0</v>
      </c>
      <c r="AO45" s="15"/>
      <c r="AP45" s="15"/>
      <c r="AQ45" s="15"/>
      <c r="AR45" s="15"/>
      <c r="AS45" s="15"/>
    </row>
    <row r="46" spans="1:45" ht="18" customHeight="1" thickTop="1" thickBot="1" x14ac:dyDescent="0.3">
      <c r="A46" s="174"/>
      <c r="B46" s="177"/>
      <c r="C46" s="177"/>
      <c r="D46" s="177"/>
      <c r="E46" s="177"/>
      <c r="F46" s="177"/>
      <c r="G46" s="177"/>
      <c r="H46" s="22"/>
      <c r="I46" s="177"/>
      <c r="J46" s="177"/>
      <c r="K46" s="177"/>
      <c r="L46" s="173"/>
      <c r="M46" s="173"/>
      <c r="N46" s="173"/>
      <c r="O46" s="173"/>
      <c r="P46" s="173"/>
      <c r="Q46" s="173"/>
      <c r="R46" s="173"/>
      <c r="S46" s="173"/>
      <c r="T46" s="173"/>
      <c r="U46" s="173"/>
      <c r="V46" s="173"/>
      <c r="W46" s="173"/>
      <c r="X46" s="173"/>
      <c r="Y46" s="173"/>
      <c r="Z46" s="22"/>
      <c r="AA46" s="173"/>
      <c r="AB46" s="57"/>
      <c r="AC46" s="173"/>
      <c r="AD46" s="173"/>
      <c r="AE46" s="173"/>
      <c r="AF46" s="173"/>
      <c r="AG46" s="173"/>
      <c r="AH46" s="22"/>
      <c r="AI46" s="27">
        <f t="shared" si="4"/>
        <v>0</v>
      </c>
      <c r="AO46" s="15"/>
      <c r="AP46" s="15"/>
      <c r="AQ46" s="15"/>
      <c r="AR46" s="15"/>
      <c r="AS46" s="15"/>
    </row>
    <row r="47" spans="1:45" ht="24.75" customHeight="1" thickTop="1" thickBot="1" x14ac:dyDescent="0.3">
      <c r="A47" s="174"/>
      <c r="B47" s="177"/>
      <c r="C47" s="177"/>
      <c r="D47" s="177"/>
      <c r="E47" s="177"/>
      <c r="F47" s="177"/>
      <c r="G47" s="177"/>
      <c r="H47" s="22"/>
      <c r="I47" s="177"/>
      <c r="J47" s="177"/>
      <c r="K47" s="177"/>
      <c r="L47" s="173"/>
      <c r="M47" s="173"/>
      <c r="N47" s="173"/>
      <c r="O47" s="173"/>
      <c r="P47" s="173"/>
      <c r="Q47" s="173"/>
      <c r="R47" s="173"/>
      <c r="S47" s="173"/>
      <c r="T47" s="173"/>
      <c r="U47" s="173"/>
      <c r="V47" s="173"/>
      <c r="W47" s="173"/>
      <c r="X47" s="173"/>
      <c r="Y47" s="173"/>
      <c r="Z47" s="22"/>
      <c r="AA47" s="173"/>
      <c r="AB47" s="57"/>
      <c r="AC47" s="173"/>
      <c r="AD47" s="173"/>
      <c r="AE47" s="173"/>
      <c r="AF47" s="173"/>
      <c r="AG47" s="173"/>
      <c r="AH47" s="22"/>
      <c r="AI47" s="27">
        <f t="shared" si="4"/>
        <v>0</v>
      </c>
      <c r="AO47" s="15"/>
      <c r="AP47" s="15"/>
      <c r="AQ47" s="15"/>
      <c r="AR47" s="15"/>
      <c r="AS47" s="15"/>
    </row>
    <row r="48" spans="1:45" ht="24.75" customHeight="1" thickTop="1" thickBot="1" x14ac:dyDescent="0.3">
      <c r="A48" s="174"/>
      <c r="B48" s="177"/>
      <c r="C48" s="177"/>
      <c r="D48" s="177"/>
      <c r="E48" s="177"/>
      <c r="F48" s="177"/>
      <c r="G48" s="177"/>
      <c r="H48" s="22"/>
      <c r="I48" s="177"/>
      <c r="J48" s="177"/>
      <c r="K48" s="177"/>
      <c r="L48" s="173"/>
      <c r="M48" s="173"/>
      <c r="N48" s="173"/>
      <c r="O48" s="173"/>
      <c r="P48" s="173"/>
      <c r="Q48" s="173"/>
      <c r="R48" s="173"/>
      <c r="S48" s="173"/>
      <c r="T48" s="173"/>
      <c r="U48" s="173"/>
      <c r="V48" s="173"/>
      <c r="W48" s="173"/>
      <c r="X48" s="173"/>
      <c r="Y48" s="173"/>
      <c r="Z48" s="22"/>
      <c r="AA48" s="173"/>
      <c r="AB48" s="57"/>
      <c r="AC48" s="173"/>
      <c r="AD48" s="173"/>
      <c r="AE48" s="173"/>
      <c r="AF48" s="173"/>
      <c r="AG48" s="173"/>
      <c r="AH48" s="22"/>
      <c r="AI48" s="27">
        <f>SUM(G48:AG48)</f>
        <v>0</v>
      </c>
      <c r="AO48" s="15"/>
      <c r="AP48" s="15"/>
      <c r="AQ48" s="15"/>
      <c r="AR48" s="15"/>
      <c r="AS48" s="15"/>
    </row>
    <row r="49" spans="1:45" ht="24.75" customHeight="1" thickTop="1" thickBot="1" x14ac:dyDescent="0.3">
      <c r="A49" s="174"/>
      <c r="B49" s="177"/>
      <c r="C49" s="177"/>
      <c r="D49" s="177"/>
      <c r="E49" s="177"/>
      <c r="F49" s="177"/>
      <c r="G49" s="177"/>
      <c r="H49" s="22"/>
      <c r="I49" s="177"/>
      <c r="J49" s="177"/>
      <c r="K49" s="177"/>
      <c r="L49" s="173"/>
      <c r="M49" s="173"/>
      <c r="N49" s="173"/>
      <c r="O49" s="173"/>
      <c r="P49" s="173"/>
      <c r="Q49" s="173"/>
      <c r="R49" s="173"/>
      <c r="S49" s="173"/>
      <c r="T49" s="173"/>
      <c r="U49" s="173"/>
      <c r="V49" s="173"/>
      <c r="W49" s="173"/>
      <c r="X49" s="173"/>
      <c r="Y49" s="173"/>
      <c r="Z49" s="22"/>
      <c r="AA49" s="173"/>
      <c r="AB49" s="57"/>
      <c r="AC49" s="173"/>
      <c r="AD49" s="173"/>
      <c r="AE49" s="173"/>
      <c r="AF49" s="173"/>
      <c r="AG49" s="173"/>
      <c r="AH49" s="22"/>
      <c r="AI49" s="27">
        <f t="shared" si="4"/>
        <v>0</v>
      </c>
      <c r="AO49" s="15"/>
      <c r="AP49" s="15"/>
      <c r="AQ49" s="15"/>
      <c r="AR49" s="15"/>
      <c r="AS49" s="15"/>
    </row>
    <row r="50" spans="1:45" ht="18" customHeight="1" thickTop="1" thickBot="1" x14ac:dyDescent="0.3">
      <c r="A50" s="174"/>
      <c r="B50" s="177"/>
      <c r="C50" s="177"/>
      <c r="D50" s="177"/>
      <c r="E50" s="177"/>
      <c r="F50" s="177"/>
      <c r="G50" s="177"/>
      <c r="H50" s="22"/>
      <c r="I50" s="177"/>
      <c r="J50" s="177"/>
      <c r="K50" s="177"/>
      <c r="L50" s="173"/>
      <c r="M50" s="173"/>
      <c r="N50" s="173"/>
      <c r="O50" s="173"/>
      <c r="P50" s="173"/>
      <c r="Q50" s="173"/>
      <c r="R50" s="173"/>
      <c r="S50" s="173"/>
      <c r="T50" s="173"/>
      <c r="U50" s="173"/>
      <c r="V50" s="173"/>
      <c r="W50" s="173"/>
      <c r="X50" s="173"/>
      <c r="Y50" s="173"/>
      <c r="Z50" s="22"/>
      <c r="AA50" s="173"/>
      <c r="AB50" s="57"/>
      <c r="AC50" s="173"/>
      <c r="AD50" s="173"/>
      <c r="AE50" s="173"/>
      <c r="AF50" s="173"/>
      <c r="AG50" s="173"/>
      <c r="AH50" s="22"/>
      <c r="AI50" s="27">
        <f t="shared" si="4"/>
        <v>0</v>
      </c>
      <c r="AO50" s="15"/>
      <c r="AP50" s="15"/>
      <c r="AQ50" s="15"/>
      <c r="AR50" s="15"/>
      <c r="AS50" s="15"/>
    </row>
    <row r="51" spans="1:45" ht="16.5" thickTop="1" thickBot="1" x14ac:dyDescent="0.3">
      <c r="A51" s="157"/>
      <c r="B51" s="231"/>
      <c r="C51" s="231"/>
      <c r="D51" s="231"/>
      <c r="E51" s="231"/>
      <c r="F51" s="231"/>
      <c r="G51" s="231"/>
      <c r="H51" s="22"/>
      <c r="I51" s="228"/>
      <c r="J51" s="228"/>
      <c r="K51" s="228"/>
      <c r="L51" s="173"/>
      <c r="M51" s="173"/>
      <c r="N51" s="173"/>
      <c r="O51" s="173"/>
      <c r="P51" s="173"/>
      <c r="Q51" s="173"/>
      <c r="R51" s="173"/>
      <c r="S51" s="173"/>
      <c r="T51" s="173"/>
      <c r="U51" s="173"/>
      <c r="V51" s="173"/>
      <c r="W51" s="173"/>
      <c r="X51" s="173"/>
      <c r="Y51" s="173"/>
      <c r="Z51" s="22"/>
      <c r="AA51" s="173"/>
      <c r="AB51" s="57"/>
      <c r="AC51" s="173"/>
      <c r="AD51" s="173"/>
      <c r="AE51" s="173"/>
      <c r="AF51" s="173"/>
      <c r="AG51" s="173"/>
      <c r="AH51" s="22"/>
      <c r="AI51" s="27">
        <f>SUM(G51:AG51)</f>
        <v>0</v>
      </c>
      <c r="AO51" s="15"/>
      <c r="AP51" s="15"/>
      <c r="AQ51" s="15"/>
      <c r="AR51" s="15"/>
      <c r="AS51" s="15"/>
    </row>
    <row r="52" spans="1:45" ht="16.5" thickTop="1" thickBot="1" x14ac:dyDescent="0.3">
      <c r="A52" s="30" t="s">
        <v>87</v>
      </c>
      <c r="B52" s="27">
        <f t="shared" ref="B52:G52" si="5">SUM(B30:B51)</f>
        <v>0</v>
      </c>
      <c r="C52" s="27">
        <f t="shared" si="5"/>
        <v>0</v>
      </c>
      <c r="D52" s="27">
        <f t="shared" si="5"/>
        <v>0</v>
      </c>
      <c r="E52" s="27">
        <f t="shared" si="5"/>
        <v>0</v>
      </c>
      <c r="F52" s="27">
        <f t="shared" si="5"/>
        <v>0</v>
      </c>
      <c r="G52" s="27">
        <f t="shared" si="5"/>
        <v>0</v>
      </c>
      <c r="H52" s="24"/>
      <c r="I52" s="27">
        <f t="shared" ref="I52:Y52" si="6">SUM(I30:I51)</f>
        <v>0</v>
      </c>
      <c r="J52" s="27">
        <f t="shared" si="6"/>
        <v>0</v>
      </c>
      <c r="K52" s="27">
        <f t="shared" si="6"/>
        <v>0</v>
      </c>
      <c r="L52" s="27">
        <f t="shared" si="6"/>
        <v>0</v>
      </c>
      <c r="M52" s="27">
        <f t="shared" si="6"/>
        <v>0</v>
      </c>
      <c r="N52" s="27">
        <f t="shared" si="6"/>
        <v>0</v>
      </c>
      <c r="O52" s="27">
        <f t="shared" si="6"/>
        <v>0</v>
      </c>
      <c r="P52" s="27">
        <f t="shared" si="6"/>
        <v>0</v>
      </c>
      <c r="Q52" s="27">
        <f t="shared" si="6"/>
        <v>0</v>
      </c>
      <c r="R52" s="27">
        <f t="shared" si="6"/>
        <v>0</v>
      </c>
      <c r="S52" s="27">
        <f t="shared" si="6"/>
        <v>0</v>
      </c>
      <c r="T52" s="27">
        <f t="shared" si="6"/>
        <v>0</v>
      </c>
      <c r="U52" s="27">
        <f t="shared" si="6"/>
        <v>0</v>
      </c>
      <c r="V52" s="27">
        <f t="shared" si="6"/>
        <v>0</v>
      </c>
      <c r="W52" s="27">
        <f t="shared" si="6"/>
        <v>0</v>
      </c>
      <c r="X52" s="27">
        <f t="shared" si="6"/>
        <v>0</v>
      </c>
      <c r="Y52" s="27">
        <f t="shared" si="6"/>
        <v>0</v>
      </c>
      <c r="Z52" s="22"/>
      <c r="AA52" s="27">
        <f>SUM(AA30:AA51)</f>
        <v>0</v>
      </c>
      <c r="AB52" s="58"/>
      <c r="AC52" s="27">
        <f>SUM(AC30:AC51)</f>
        <v>0</v>
      </c>
      <c r="AD52" s="27">
        <f>SUM(AD30:AD51)</f>
        <v>0</v>
      </c>
      <c r="AE52" s="27">
        <f>SUM(AE30:AE51)</f>
        <v>0</v>
      </c>
      <c r="AF52" s="27">
        <f>SUM(AF30:AF51)</f>
        <v>0</v>
      </c>
      <c r="AG52" s="27">
        <f>SUM(AG30:AG51)</f>
        <v>0</v>
      </c>
      <c r="AH52" s="24"/>
      <c r="AI52" s="27">
        <f t="shared" si="4"/>
        <v>0</v>
      </c>
      <c r="AK52" s="15"/>
      <c r="AL52" s="15"/>
      <c r="AM52" s="15"/>
      <c r="AN52" s="15"/>
      <c r="AO52" s="15"/>
      <c r="AP52" s="15"/>
      <c r="AQ52" s="15"/>
      <c r="AR52" s="15"/>
      <c r="AS52" s="15"/>
    </row>
    <row r="53" spans="1:45" ht="15.75" thickTop="1" x14ac:dyDescent="0.25">
      <c r="A53" s="233"/>
      <c r="B53" s="24"/>
      <c r="C53" s="24"/>
      <c r="D53" s="24"/>
      <c r="E53" s="24"/>
      <c r="F53" s="24"/>
      <c r="G53" s="24"/>
      <c r="H53" s="24"/>
      <c r="I53" s="24"/>
      <c r="J53" s="24"/>
      <c r="K53" s="24"/>
      <c r="L53" s="24"/>
      <c r="M53" s="24"/>
      <c r="N53" s="24"/>
      <c r="O53" s="24"/>
      <c r="P53" s="24"/>
      <c r="Q53" s="24"/>
      <c r="R53" s="24"/>
      <c r="S53" s="24"/>
      <c r="T53" s="24"/>
      <c r="U53" s="24"/>
      <c r="V53" s="24"/>
      <c r="W53" s="24"/>
      <c r="X53" s="24"/>
      <c r="Y53" s="24"/>
      <c r="Z53" s="22"/>
      <c r="AA53" s="24"/>
      <c r="AB53" s="58"/>
      <c r="AC53" s="24"/>
      <c r="AD53" s="24"/>
      <c r="AE53" s="24"/>
      <c r="AF53" s="24"/>
      <c r="AG53" s="24"/>
      <c r="AH53" s="24"/>
      <c r="AI53" s="24"/>
      <c r="AK53" s="15"/>
      <c r="AL53" s="15"/>
      <c r="AM53" s="15"/>
      <c r="AN53" s="15"/>
      <c r="AO53" s="15"/>
      <c r="AP53" s="15"/>
      <c r="AQ53" s="15"/>
      <c r="AR53" s="15"/>
      <c r="AS53" s="15"/>
    </row>
    <row r="54" spans="1:45" ht="15.75" thickBot="1" x14ac:dyDescent="0.3">
      <c r="A54" s="233"/>
      <c r="B54" s="24"/>
      <c r="C54" s="24"/>
      <c r="D54" s="24"/>
      <c r="E54" s="24"/>
      <c r="F54" s="24"/>
      <c r="G54" s="24"/>
      <c r="H54" s="24"/>
      <c r="I54" s="24"/>
      <c r="J54" s="24"/>
      <c r="K54" s="24"/>
      <c r="L54" s="24"/>
      <c r="M54" s="24"/>
      <c r="N54" s="24"/>
      <c r="O54" s="24"/>
      <c r="P54" s="24"/>
      <c r="Q54" s="24"/>
      <c r="R54" s="24"/>
      <c r="S54" s="24"/>
      <c r="T54" s="24"/>
      <c r="U54" s="24"/>
      <c r="V54" s="24"/>
      <c r="W54" s="24"/>
      <c r="X54" s="24"/>
      <c r="Y54" s="24"/>
      <c r="Z54" s="22"/>
      <c r="AA54" s="24"/>
      <c r="AB54" s="58"/>
      <c r="AC54" s="24"/>
      <c r="AD54" s="24"/>
      <c r="AE54" s="24"/>
      <c r="AF54" s="24"/>
      <c r="AG54" s="24"/>
      <c r="AH54" s="24"/>
      <c r="AI54" s="24"/>
      <c r="AK54" s="15"/>
      <c r="AL54" s="15"/>
      <c r="AM54" s="15"/>
      <c r="AN54" s="15"/>
      <c r="AO54" s="15"/>
      <c r="AP54" s="15"/>
      <c r="AQ54" s="15"/>
      <c r="AR54" s="15"/>
      <c r="AS54" s="15"/>
    </row>
    <row r="55" spans="1:45" ht="49.5" thickTop="1" thickBot="1" x14ac:dyDescent="0.3">
      <c r="A55" s="33" t="s">
        <v>88</v>
      </c>
      <c r="B55" s="27" t="str">
        <f t="shared" ref="B55:G55" si="7">B29</f>
        <v>Frank</v>
      </c>
      <c r="C55" s="27">
        <f t="shared" si="7"/>
        <v>0</v>
      </c>
      <c r="D55" s="27">
        <f t="shared" si="7"/>
        <v>0</v>
      </c>
      <c r="E55" s="27">
        <f t="shared" si="7"/>
        <v>0</v>
      </c>
      <c r="F55" s="27">
        <f t="shared" si="7"/>
        <v>0</v>
      </c>
      <c r="G55" s="27">
        <f t="shared" si="7"/>
        <v>0</v>
      </c>
      <c r="H55" s="24"/>
      <c r="I55" s="27" t="e">
        <f t="shared" ref="I55:Y55" si="8">I29</f>
        <v>#REF!</v>
      </c>
      <c r="J55" s="27" t="e">
        <f t="shared" si="8"/>
        <v>#REF!</v>
      </c>
      <c r="K55" s="165" t="e">
        <f t="shared" si="8"/>
        <v>#REF!</v>
      </c>
      <c r="L55" s="165" t="e">
        <f t="shared" si="8"/>
        <v>#REF!</v>
      </c>
      <c r="M55" s="165">
        <f t="shared" si="8"/>
        <v>0</v>
      </c>
      <c r="N55" s="165" t="e">
        <f t="shared" si="8"/>
        <v>#REF!</v>
      </c>
      <c r="O55" s="165">
        <f t="shared" si="8"/>
        <v>0</v>
      </c>
      <c r="P55" s="165" t="e">
        <f t="shared" si="8"/>
        <v>#REF!</v>
      </c>
      <c r="Q55" s="165" t="e">
        <f t="shared" si="8"/>
        <v>#REF!</v>
      </c>
      <c r="R55" s="165" t="e">
        <f t="shared" si="8"/>
        <v>#REF!</v>
      </c>
      <c r="S55" s="165" t="e">
        <f t="shared" si="8"/>
        <v>#REF!</v>
      </c>
      <c r="T55" s="165" t="e">
        <f t="shared" si="8"/>
        <v>#REF!</v>
      </c>
      <c r="U55" s="165" t="e">
        <f t="shared" si="8"/>
        <v>#REF!</v>
      </c>
      <c r="V55" s="165" t="e">
        <f t="shared" si="8"/>
        <v>#REF!</v>
      </c>
      <c r="W55" s="165" t="e">
        <f t="shared" si="8"/>
        <v>#REF!</v>
      </c>
      <c r="X55" s="165" t="e">
        <f t="shared" si="8"/>
        <v>#REF!</v>
      </c>
      <c r="Y55" s="165" t="e">
        <f t="shared" si="8"/>
        <v>#REF!</v>
      </c>
      <c r="Z55" s="24"/>
      <c r="AA55" s="27">
        <f>AA29</f>
        <v>0</v>
      </c>
      <c r="AB55" s="58"/>
      <c r="AC55" s="27">
        <f>AC29</f>
        <v>0</v>
      </c>
      <c r="AD55" s="165">
        <f>AD29</f>
        <v>0</v>
      </c>
      <c r="AE55" s="165">
        <f>AE29</f>
        <v>0</v>
      </c>
      <c r="AF55" s="165">
        <f>AF29</f>
        <v>0</v>
      </c>
      <c r="AG55" s="165">
        <f>AG29</f>
        <v>0</v>
      </c>
      <c r="AH55" s="24"/>
      <c r="AI55" s="25" t="str">
        <f>AI29</f>
        <v>Total /activité par jour hors sous traitance</v>
      </c>
    </row>
    <row r="56" spans="1:45" ht="16.5" thickTop="1" thickBot="1" x14ac:dyDescent="0.3">
      <c r="A56" s="176"/>
      <c r="B56" s="173"/>
      <c r="C56" s="173"/>
      <c r="D56" s="173"/>
      <c r="E56" s="173"/>
      <c r="F56" s="173"/>
      <c r="G56" s="173"/>
      <c r="H56" s="22"/>
      <c r="I56" s="173"/>
      <c r="J56" s="173"/>
      <c r="K56" s="173"/>
      <c r="L56" s="173"/>
      <c r="M56" s="173"/>
      <c r="N56" s="173"/>
      <c r="O56" s="173"/>
      <c r="P56" s="173"/>
      <c r="Q56" s="173"/>
      <c r="R56" s="173"/>
      <c r="S56" s="173"/>
      <c r="T56" s="173"/>
      <c r="U56" s="173"/>
      <c r="V56" s="173"/>
      <c r="W56" s="173"/>
      <c r="X56" s="173"/>
      <c r="Y56" s="173"/>
      <c r="Z56" s="22"/>
      <c r="AA56" s="173"/>
      <c r="AB56" s="57"/>
      <c r="AC56" s="173"/>
      <c r="AD56" s="173"/>
      <c r="AE56" s="173"/>
      <c r="AF56" s="173"/>
      <c r="AG56" s="173"/>
      <c r="AH56" s="22"/>
      <c r="AI56" s="27">
        <f>SUM(G56:AG56)</f>
        <v>0</v>
      </c>
    </row>
    <row r="57" spans="1:45" ht="16.5" thickTop="1" thickBot="1" x14ac:dyDescent="0.3">
      <c r="A57" s="176"/>
      <c r="B57" s="173"/>
      <c r="C57" s="173"/>
      <c r="D57" s="173"/>
      <c r="E57" s="173"/>
      <c r="F57" s="173"/>
      <c r="G57" s="173"/>
      <c r="H57" s="22"/>
      <c r="I57" s="173"/>
      <c r="J57" s="173"/>
      <c r="K57" s="173"/>
      <c r="L57" s="173"/>
      <c r="M57" s="173"/>
      <c r="N57" s="173"/>
      <c r="O57" s="173"/>
      <c r="P57" s="173"/>
      <c r="Q57" s="173"/>
      <c r="R57" s="173"/>
      <c r="S57" s="173"/>
      <c r="T57" s="173"/>
      <c r="U57" s="173"/>
      <c r="V57" s="173"/>
      <c r="W57" s="173"/>
      <c r="X57" s="173"/>
      <c r="Y57" s="173"/>
      <c r="Z57" s="22"/>
      <c r="AA57" s="173"/>
      <c r="AB57" s="57"/>
      <c r="AC57" s="173"/>
      <c r="AD57" s="173"/>
      <c r="AE57" s="173"/>
      <c r="AF57" s="173"/>
      <c r="AG57" s="173"/>
      <c r="AH57" s="22"/>
      <c r="AI57" s="27">
        <f t="shared" ref="AI57:AI78" si="9">SUM(G57:AG57)</f>
        <v>0</v>
      </c>
    </row>
    <row r="58" spans="1:45" ht="16.5" thickTop="1" thickBot="1" x14ac:dyDescent="0.3">
      <c r="A58" s="176"/>
      <c r="B58" s="173"/>
      <c r="C58" s="173"/>
      <c r="D58" s="173"/>
      <c r="E58" s="173"/>
      <c r="F58" s="173"/>
      <c r="G58" s="173"/>
      <c r="H58" s="22"/>
      <c r="I58" s="173"/>
      <c r="J58" s="173"/>
      <c r="K58" s="173"/>
      <c r="L58" s="173"/>
      <c r="M58" s="173"/>
      <c r="N58" s="173"/>
      <c r="O58" s="173"/>
      <c r="P58" s="173"/>
      <c r="Q58" s="173"/>
      <c r="R58" s="173"/>
      <c r="S58" s="173"/>
      <c r="T58" s="173"/>
      <c r="U58" s="173"/>
      <c r="V58" s="173"/>
      <c r="W58" s="173"/>
      <c r="X58" s="173"/>
      <c r="Y58" s="173"/>
      <c r="Z58" s="22"/>
      <c r="AA58" s="173"/>
      <c r="AB58" s="57"/>
      <c r="AC58" s="173"/>
      <c r="AD58" s="173"/>
      <c r="AE58" s="173"/>
      <c r="AF58" s="173"/>
      <c r="AG58" s="173"/>
      <c r="AH58" s="22"/>
      <c r="AI58" s="27">
        <f t="shared" si="9"/>
        <v>0</v>
      </c>
    </row>
    <row r="59" spans="1:45" ht="16.5" thickTop="1" thickBot="1" x14ac:dyDescent="0.3">
      <c r="A59" s="174"/>
      <c r="B59" s="173"/>
      <c r="C59" s="173"/>
      <c r="D59" s="173"/>
      <c r="E59" s="173"/>
      <c r="F59" s="173"/>
      <c r="G59" s="173"/>
      <c r="H59" s="22"/>
      <c r="I59" s="173"/>
      <c r="J59" s="173"/>
      <c r="K59" s="173"/>
      <c r="L59" s="173"/>
      <c r="M59" s="173"/>
      <c r="N59" s="173"/>
      <c r="O59" s="173"/>
      <c r="P59" s="173"/>
      <c r="Q59" s="173"/>
      <c r="R59" s="173"/>
      <c r="S59" s="173"/>
      <c r="T59" s="173"/>
      <c r="U59" s="173"/>
      <c r="V59" s="173"/>
      <c r="W59" s="173"/>
      <c r="X59" s="173"/>
      <c r="Y59" s="173"/>
      <c r="Z59" s="22"/>
      <c r="AA59" s="173"/>
      <c r="AB59" s="57"/>
      <c r="AC59" s="173"/>
      <c r="AD59" s="173"/>
      <c r="AE59" s="173"/>
      <c r="AF59" s="173"/>
      <c r="AG59" s="173"/>
      <c r="AH59" s="22"/>
      <c r="AI59" s="27">
        <f t="shared" si="9"/>
        <v>0</v>
      </c>
      <c r="AO59" s="15"/>
      <c r="AP59" s="15"/>
      <c r="AQ59" s="15"/>
      <c r="AR59" s="15"/>
      <c r="AS59" s="15"/>
    </row>
    <row r="60" spans="1:45" ht="16.5" thickTop="1" thickBot="1" x14ac:dyDescent="0.3">
      <c r="A60" s="178"/>
      <c r="B60" s="173"/>
      <c r="C60" s="173"/>
      <c r="D60" s="173"/>
      <c r="E60" s="173"/>
      <c r="F60" s="173"/>
      <c r="G60" s="173"/>
      <c r="H60" s="22"/>
      <c r="I60" s="173"/>
      <c r="J60" s="173"/>
      <c r="K60" s="173"/>
      <c r="L60" s="173"/>
      <c r="M60" s="173"/>
      <c r="N60" s="173"/>
      <c r="O60" s="173"/>
      <c r="P60" s="173"/>
      <c r="Q60" s="173"/>
      <c r="R60" s="173"/>
      <c r="S60" s="173"/>
      <c r="T60" s="173"/>
      <c r="U60" s="173"/>
      <c r="V60" s="173"/>
      <c r="W60" s="173"/>
      <c r="X60" s="173"/>
      <c r="Y60" s="173"/>
      <c r="Z60" s="22"/>
      <c r="AA60" s="173"/>
      <c r="AB60" s="57"/>
      <c r="AC60" s="173"/>
      <c r="AD60" s="173"/>
      <c r="AE60" s="173"/>
      <c r="AF60" s="173"/>
      <c r="AG60" s="173"/>
      <c r="AH60" s="22"/>
      <c r="AI60" s="27">
        <f t="shared" si="9"/>
        <v>0</v>
      </c>
      <c r="AO60" s="15"/>
      <c r="AP60" s="15"/>
      <c r="AQ60" s="15"/>
      <c r="AR60" s="15"/>
      <c r="AS60" s="15"/>
    </row>
    <row r="61" spans="1:45" ht="16.5" thickTop="1" thickBot="1" x14ac:dyDescent="0.3">
      <c r="A61" s="178"/>
      <c r="B61" s="173"/>
      <c r="C61" s="173"/>
      <c r="D61" s="173"/>
      <c r="E61" s="173"/>
      <c r="F61" s="173"/>
      <c r="G61" s="173"/>
      <c r="H61" s="22"/>
      <c r="I61" s="173"/>
      <c r="J61" s="173"/>
      <c r="K61" s="173"/>
      <c r="L61" s="173"/>
      <c r="M61" s="173"/>
      <c r="N61" s="173"/>
      <c r="O61" s="173"/>
      <c r="P61" s="173"/>
      <c r="Q61" s="173"/>
      <c r="R61" s="173"/>
      <c r="S61" s="173"/>
      <c r="T61" s="173"/>
      <c r="U61" s="173"/>
      <c r="V61" s="173"/>
      <c r="W61" s="173"/>
      <c r="X61" s="173"/>
      <c r="Y61" s="173"/>
      <c r="Z61" s="22"/>
      <c r="AA61" s="173"/>
      <c r="AB61" s="57"/>
      <c r="AC61" s="173"/>
      <c r="AD61" s="173"/>
      <c r="AE61" s="173"/>
      <c r="AF61" s="173"/>
      <c r="AG61" s="173"/>
      <c r="AH61" s="22"/>
      <c r="AI61" s="27">
        <f t="shared" si="9"/>
        <v>0</v>
      </c>
      <c r="AO61" s="15"/>
      <c r="AP61" s="15"/>
      <c r="AQ61" s="15"/>
      <c r="AR61" s="15"/>
      <c r="AS61" s="15"/>
    </row>
    <row r="62" spans="1:45" ht="16.5" thickTop="1" thickBot="1" x14ac:dyDescent="0.3">
      <c r="A62" s="178"/>
      <c r="B62" s="173"/>
      <c r="C62" s="173"/>
      <c r="D62" s="173"/>
      <c r="E62" s="173"/>
      <c r="F62" s="173"/>
      <c r="G62" s="173"/>
      <c r="H62" s="22"/>
      <c r="I62" s="173"/>
      <c r="J62" s="173"/>
      <c r="K62" s="173"/>
      <c r="L62" s="173"/>
      <c r="M62" s="173"/>
      <c r="N62" s="173"/>
      <c r="O62" s="173"/>
      <c r="P62" s="173"/>
      <c r="Q62" s="173"/>
      <c r="R62" s="173"/>
      <c r="S62" s="173"/>
      <c r="T62" s="173"/>
      <c r="U62" s="173"/>
      <c r="V62" s="173"/>
      <c r="W62" s="173"/>
      <c r="X62" s="173"/>
      <c r="Y62" s="173"/>
      <c r="Z62" s="22"/>
      <c r="AA62" s="173"/>
      <c r="AB62" s="57"/>
      <c r="AC62" s="173"/>
      <c r="AD62" s="173"/>
      <c r="AE62" s="173"/>
      <c r="AF62" s="173"/>
      <c r="AG62" s="173"/>
      <c r="AH62" s="22"/>
      <c r="AI62" s="27">
        <f t="shared" si="9"/>
        <v>0</v>
      </c>
      <c r="AO62" s="15"/>
      <c r="AP62" s="15"/>
      <c r="AQ62" s="15"/>
      <c r="AR62" s="15"/>
      <c r="AS62" s="15"/>
    </row>
    <row r="63" spans="1:45" ht="16.5" thickTop="1" thickBot="1" x14ac:dyDescent="0.3">
      <c r="A63" s="178"/>
      <c r="B63" s="173"/>
      <c r="C63" s="173"/>
      <c r="D63" s="173"/>
      <c r="E63" s="173"/>
      <c r="F63" s="173"/>
      <c r="G63" s="173"/>
      <c r="H63" s="22"/>
      <c r="I63" s="173"/>
      <c r="J63" s="173"/>
      <c r="K63" s="173"/>
      <c r="L63" s="173"/>
      <c r="M63" s="173"/>
      <c r="N63" s="173"/>
      <c r="O63" s="173"/>
      <c r="P63" s="173"/>
      <c r="Q63" s="173"/>
      <c r="R63" s="173"/>
      <c r="S63" s="173"/>
      <c r="T63" s="173"/>
      <c r="U63" s="173"/>
      <c r="V63" s="173"/>
      <c r="W63" s="173"/>
      <c r="X63" s="173"/>
      <c r="Y63" s="173"/>
      <c r="Z63" s="22"/>
      <c r="AA63" s="173"/>
      <c r="AB63" s="57"/>
      <c r="AC63" s="173"/>
      <c r="AD63" s="173"/>
      <c r="AE63" s="173"/>
      <c r="AF63" s="173"/>
      <c r="AG63" s="173"/>
      <c r="AH63" s="22"/>
      <c r="AI63" s="27">
        <f t="shared" si="9"/>
        <v>0</v>
      </c>
      <c r="AO63" s="15"/>
      <c r="AP63" s="15"/>
      <c r="AQ63" s="15"/>
      <c r="AR63" s="15"/>
      <c r="AS63" s="15"/>
    </row>
    <row r="64" spans="1:45" ht="16.5" thickTop="1" thickBot="1" x14ac:dyDescent="0.3">
      <c r="A64" s="176"/>
      <c r="B64" s="173"/>
      <c r="C64" s="173"/>
      <c r="D64" s="173"/>
      <c r="E64" s="173"/>
      <c r="F64" s="173"/>
      <c r="G64" s="173"/>
      <c r="H64" s="22"/>
      <c r="I64" s="173"/>
      <c r="J64" s="173"/>
      <c r="K64" s="173"/>
      <c r="L64" s="173"/>
      <c r="M64" s="173"/>
      <c r="N64" s="173"/>
      <c r="O64" s="173"/>
      <c r="P64" s="173"/>
      <c r="Q64" s="173"/>
      <c r="R64" s="173"/>
      <c r="S64" s="173"/>
      <c r="T64" s="173"/>
      <c r="U64" s="173"/>
      <c r="V64" s="173"/>
      <c r="W64" s="173"/>
      <c r="X64" s="173"/>
      <c r="Y64" s="173"/>
      <c r="Z64" s="22"/>
      <c r="AA64" s="173"/>
      <c r="AB64" s="57"/>
      <c r="AC64" s="173"/>
      <c r="AD64" s="173"/>
      <c r="AE64" s="173"/>
      <c r="AF64" s="173"/>
      <c r="AG64" s="173"/>
      <c r="AH64" s="22"/>
      <c r="AI64" s="27">
        <f t="shared" si="9"/>
        <v>0</v>
      </c>
    </row>
    <row r="65" spans="1:45" ht="16.5" thickTop="1" thickBot="1" x14ac:dyDescent="0.3">
      <c r="A65" s="176"/>
      <c r="B65" s="173"/>
      <c r="C65" s="173"/>
      <c r="D65" s="173"/>
      <c r="E65" s="173"/>
      <c r="F65" s="173"/>
      <c r="G65" s="173"/>
      <c r="H65" s="22"/>
      <c r="I65" s="173"/>
      <c r="J65" s="173"/>
      <c r="K65" s="173"/>
      <c r="L65" s="173"/>
      <c r="M65" s="173"/>
      <c r="N65" s="173"/>
      <c r="O65" s="173"/>
      <c r="P65" s="173"/>
      <c r="Q65" s="173"/>
      <c r="R65" s="173"/>
      <c r="S65" s="173"/>
      <c r="T65" s="173"/>
      <c r="U65" s="173"/>
      <c r="V65" s="173"/>
      <c r="W65" s="173"/>
      <c r="X65" s="173"/>
      <c r="Y65" s="173"/>
      <c r="Z65" s="22"/>
      <c r="AA65" s="173"/>
      <c r="AB65" s="57"/>
      <c r="AC65" s="173"/>
      <c r="AD65" s="173"/>
      <c r="AE65" s="173"/>
      <c r="AF65" s="173"/>
      <c r="AG65" s="173"/>
      <c r="AH65" s="22"/>
      <c r="AI65" s="27">
        <f t="shared" si="9"/>
        <v>0</v>
      </c>
    </row>
    <row r="66" spans="1:45" ht="18" customHeight="1" thickTop="1" thickBot="1" x14ac:dyDescent="0.3">
      <c r="A66" s="174"/>
      <c r="B66" s="177"/>
      <c r="C66" s="177"/>
      <c r="D66" s="177"/>
      <c r="E66" s="177"/>
      <c r="F66" s="177"/>
      <c r="G66" s="177"/>
      <c r="H66" s="22"/>
      <c r="I66" s="177"/>
      <c r="J66" s="177"/>
      <c r="K66" s="177"/>
      <c r="L66" s="173"/>
      <c r="M66" s="173"/>
      <c r="N66" s="173"/>
      <c r="O66" s="173"/>
      <c r="P66" s="173"/>
      <c r="Q66" s="173"/>
      <c r="R66" s="173"/>
      <c r="S66" s="173"/>
      <c r="T66" s="173"/>
      <c r="U66" s="173"/>
      <c r="V66" s="173"/>
      <c r="W66" s="173"/>
      <c r="X66" s="173"/>
      <c r="Y66" s="173"/>
      <c r="Z66" s="22"/>
      <c r="AA66" s="173"/>
      <c r="AB66" s="57"/>
      <c r="AC66" s="173"/>
      <c r="AD66" s="173"/>
      <c r="AE66" s="173"/>
      <c r="AF66" s="173"/>
      <c r="AG66" s="173"/>
      <c r="AH66" s="22"/>
      <c r="AI66" s="27">
        <f t="shared" si="9"/>
        <v>0</v>
      </c>
      <c r="AO66" s="15"/>
      <c r="AP66" s="15"/>
      <c r="AQ66" s="15"/>
      <c r="AR66" s="15"/>
      <c r="AS66" s="15"/>
    </row>
    <row r="67" spans="1:45" ht="17.25" customHeight="1" thickTop="1" thickBot="1" x14ac:dyDescent="0.3">
      <c r="A67" s="174"/>
      <c r="B67" s="177"/>
      <c r="C67" s="177"/>
      <c r="D67" s="177"/>
      <c r="E67" s="177"/>
      <c r="F67" s="177"/>
      <c r="G67" s="177"/>
      <c r="H67" s="22"/>
      <c r="I67" s="177"/>
      <c r="J67" s="177"/>
      <c r="K67" s="177"/>
      <c r="L67" s="173"/>
      <c r="M67" s="173"/>
      <c r="N67" s="173"/>
      <c r="O67" s="173"/>
      <c r="P67" s="173"/>
      <c r="Q67" s="173"/>
      <c r="R67" s="173"/>
      <c r="S67" s="173"/>
      <c r="T67" s="173"/>
      <c r="U67" s="173"/>
      <c r="V67" s="173"/>
      <c r="W67" s="173"/>
      <c r="X67" s="173"/>
      <c r="Y67" s="173"/>
      <c r="Z67" s="22"/>
      <c r="AA67" s="173"/>
      <c r="AB67" s="57"/>
      <c r="AC67" s="173"/>
      <c r="AD67" s="173"/>
      <c r="AE67" s="173"/>
      <c r="AF67" s="173"/>
      <c r="AG67" s="173"/>
      <c r="AH67" s="22"/>
      <c r="AI67" s="27">
        <f t="shared" si="9"/>
        <v>0</v>
      </c>
      <c r="AO67" s="15"/>
      <c r="AP67" s="15"/>
      <c r="AQ67" s="15"/>
      <c r="AR67" s="15"/>
      <c r="AS67" s="15"/>
    </row>
    <row r="68" spans="1:45" ht="20.25" customHeight="1" thickTop="1" thickBot="1" x14ac:dyDescent="0.3">
      <c r="A68" s="174"/>
      <c r="B68" s="177"/>
      <c r="C68" s="177"/>
      <c r="D68" s="177"/>
      <c r="E68" s="177"/>
      <c r="F68" s="177"/>
      <c r="G68" s="177"/>
      <c r="H68" s="22"/>
      <c r="I68" s="177"/>
      <c r="J68" s="177"/>
      <c r="K68" s="177"/>
      <c r="L68" s="173"/>
      <c r="M68" s="173"/>
      <c r="N68" s="173"/>
      <c r="O68" s="173"/>
      <c r="P68" s="173"/>
      <c r="Q68" s="173"/>
      <c r="R68" s="173"/>
      <c r="S68" s="173"/>
      <c r="T68" s="173"/>
      <c r="U68" s="173"/>
      <c r="V68" s="173"/>
      <c r="W68" s="173"/>
      <c r="X68" s="173"/>
      <c r="Y68" s="173"/>
      <c r="Z68" s="22"/>
      <c r="AA68" s="173"/>
      <c r="AB68" s="57"/>
      <c r="AC68" s="173"/>
      <c r="AD68" s="173"/>
      <c r="AE68" s="173"/>
      <c r="AF68" s="173"/>
      <c r="AG68" s="173"/>
      <c r="AH68" s="22"/>
      <c r="AI68" s="27">
        <f t="shared" si="9"/>
        <v>0</v>
      </c>
      <c r="AO68" s="15"/>
      <c r="AP68" s="15"/>
      <c r="AQ68" s="15"/>
      <c r="AR68" s="15"/>
      <c r="AS68" s="15"/>
    </row>
    <row r="69" spans="1:45" ht="18" customHeight="1" thickTop="1" thickBot="1" x14ac:dyDescent="0.3">
      <c r="A69" s="174"/>
      <c r="B69" s="177"/>
      <c r="C69" s="177"/>
      <c r="D69" s="177"/>
      <c r="E69" s="177"/>
      <c r="F69" s="177"/>
      <c r="G69" s="177"/>
      <c r="H69" s="22"/>
      <c r="I69" s="177"/>
      <c r="J69" s="177"/>
      <c r="K69" s="177"/>
      <c r="L69" s="173"/>
      <c r="M69" s="173"/>
      <c r="N69" s="173"/>
      <c r="O69" s="173"/>
      <c r="P69" s="173"/>
      <c r="Q69" s="173"/>
      <c r="R69" s="173"/>
      <c r="S69" s="173"/>
      <c r="T69" s="173"/>
      <c r="U69" s="173"/>
      <c r="V69" s="173"/>
      <c r="W69" s="173"/>
      <c r="X69" s="173"/>
      <c r="Y69" s="173"/>
      <c r="Z69" s="22"/>
      <c r="AA69" s="173"/>
      <c r="AB69" s="57"/>
      <c r="AC69" s="173"/>
      <c r="AD69" s="173"/>
      <c r="AE69" s="173"/>
      <c r="AF69" s="173"/>
      <c r="AG69" s="173"/>
      <c r="AH69" s="22"/>
      <c r="AI69" s="27">
        <f t="shared" si="9"/>
        <v>0</v>
      </c>
      <c r="AO69" s="15"/>
      <c r="AP69" s="15"/>
      <c r="AQ69" s="15"/>
      <c r="AR69" s="15"/>
      <c r="AS69" s="15"/>
    </row>
    <row r="70" spans="1:45" ht="18" customHeight="1" thickTop="1" thickBot="1" x14ac:dyDescent="0.3">
      <c r="A70" s="174"/>
      <c r="B70" s="177"/>
      <c r="C70" s="177"/>
      <c r="D70" s="177"/>
      <c r="E70" s="177"/>
      <c r="F70" s="177"/>
      <c r="G70" s="177"/>
      <c r="H70" s="22"/>
      <c r="I70" s="177"/>
      <c r="J70" s="177"/>
      <c r="K70" s="177"/>
      <c r="L70" s="173"/>
      <c r="M70" s="173"/>
      <c r="N70" s="173"/>
      <c r="O70" s="173"/>
      <c r="P70" s="173"/>
      <c r="Q70" s="173"/>
      <c r="R70" s="173"/>
      <c r="S70" s="173"/>
      <c r="T70" s="173"/>
      <c r="U70" s="173"/>
      <c r="V70" s="173"/>
      <c r="W70" s="173"/>
      <c r="X70" s="173"/>
      <c r="Y70" s="173"/>
      <c r="Z70" s="22"/>
      <c r="AA70" s="173"/>
      <c r="AB70" s="57"/>
      <c r="AC70" s="173"/>
      <c r="AD70" s="173"/>
      <c r="AE70" s="173"/>
      <c r="AF70" s="173"/>
      <c r="AG70" s="173"/>
      <c r="AH70" s="22"/>
      <c r="AI70" s="27">
        <f t="shared" si="9"/>
        <v>0</v>
      </c>
      <c r="AO70" s="15"/>
      <c r="AP70" s="15"/>
      <c r="AQ70" s="15"/>
      <c r="AR70" s="15"/>
      <c r="AS70" s="15"/>
    </row>
    <row r="71" spans="1:45" ht="18" customHeight="1" thickTop="1" thickBot="1" x14ac:dyDescent="0.3">
      <c r="A71" s="174"/>
      <c r="B71" s="177"/>
      <c r="C71" s="177"/>
      <c r="D71" s="177"/>
      <c r="E71" s="177"/>
      <c r="F71" s="177"/>
      <c r="G71" s="177"/>
      <c r="H71" s="22"/>
      <c r="I71" s="177"/>
      <c r="J71" s="177"/>
      <c r="K71" s="177"/>
      <c r="L71" s="173"/>
      <c r="M71" s="173"/>
      <c r="N71" s="173"/>
      <c r="O71" s="173"/>
      <c r="P71" s="173"/>
      <c r="Q71" s="173"/>
      <c r="R71" s="173"/>
      <c r="S71" s="173"/>
      <c r="T71" s="173"/>
      <c r="U71" s="173"/>
      <c r="V71" s="173"/>
      <c r="W71" s="173"/>
      <c r="X71" s="173"/>
      <c r="Y71" s="173"/>
      <c r="Z71" s="22"/>
      <c r="AA71" s="173"/>
      <c r="AB71" s="57"/>
      <c r="AC71" s="173"/>
      <c r="AD71" s="173"/>
      <c r="AE71" s="173"/>
      <c r="AF71" s="173"/>
      <c r="AG71" s="173"/>
      <c r="AH71" s="22"/>
      <c r="AI71" s="27">
        <f t="shared" si="9"/>
        <v>0</v>
      </c>
      <c r="AO71" s="15"/>
      <c r="AP71" s="15"/>
      <c r="AQ71" s="15"/>
      <c r="AR71" s="15"/>
      <c r="AS71" s="15"/>
    </row>
    <row r="72" spans="1:45" ht="18" customHeight="1" thickTop="1" thickBot="1" x14ac:dyDescent="0.3">
      <c r="A72" s="174"/>
      <c r="B72" s="177"/>
      <c r="C72" s="177"/>
      <c r="D72" s="177"/>
      <c r="E72" s="177"/>
      <c r="F72" s="177"/>
      <c r="G72" s="177"/>
      <c r="H72" s="22"/>
      <c r="I72" s="177"/>
      <c r="J72" s="177"/>
      <c r="K72" s="177"/>
      <c r="L72" s="173"/>
      <c r="M72" s="173"/>
      <c r="N72" s="173"/>
      <c r="O72" s="173"/>
      <c r="P72" s="173"/>
      <c r="Q72" s="173"/>
      <c r="R72" s="173"/>
      <c r="S72" s="173"/>
      <c r="T72" s="173"/>
      <c r="U72" s="173"/>
      <c r="V72" s="173"/>
      <c r="W72" s="173"/>
      <c r="X72" s="173"/>
      <c r="Y72" s="173"/>
      <c r="Z72" s="22"/>
      <c r="AA72" s="173"/>
      <c r="AB72" s="57"/>
      <c r="AC72" s="173"/>
      <c r="AD72" s="173"/>
      <c r="AE72" s="173"/>
      <c r="AF72" s="173"/>
      <c r="AG72" s="173"/>
      <c r="AH72" s="22"/>
      <c r="AI72" s="27">
        <f t="shared" si="9"/>
        <v>0</v>
      </c>
      <c r="AO72" s="15"/>
      <c r="AP72" s="15"/>
      <c r="AQ72" s="15"/>
      <c r="AR72" s="15"/>
      <c r="AS72" s="15"/>
    </row>
    <row r="73" spans="1:45" ht="24.75" customHeight="1" thickTop="1" thickBot="1" x14ac:dyDescent="0.3">
      <c r="A73" s="174"/>
      <c r="B73" s="177"/>
      <c r="C73" s="177"/>
      <c r="D73" s="177"/>
      <c r="E73" s="177"/>
      <c r="F73" s="177"/>
      <c r="G73" s="177"/>
      <c r="H73" s="22"/>
      <c r="I73" s="177"/>
      <c r="J73" s="177"/>
      <c r="K73" s="177"/>
      <c r="L73" s="173"/>
      <c r="M73" s="173"/>
      <c r="N73" s="173"/>
      <c r="O73" s="173"/>
      <c r="P73" s="173"/>
      <c r="Q73" s="173"/>
      <c r="R73" s="173"/>
      <c r="S73" s="173"/>
      <c r="T73" s="173"/>
      <c r="U73" s="173"/>
      <c r="V73" s="173"/>
      <c r="W73" s="173"/>
      <c r="X73" s="173"/>
      <c r="Y73" s="173"/>
      <c r="Z73" s="22"/>
      <c r="AA73" s="173"/>
      <c r="AB73" s="57"/>
      <c r="AC73" s="173"/>
      <c r="AD73" s="173"/>
      <c r="AE73" s="173"/>
      <c r="AF73" s="173"/>
      <c r="AG73" s="173"/>
      <c r="AH73" s="22"/>
      <c r="AI73" s="27">
        <f t="shared" si="9"/>
        <v>0</v>
      </c>
      <c r="AO73" s="15"/>
      <c r="AP73" s="15"/>
      <c r="AQ73" s="15"/>
      <c r="AR73" s="15"/>
      <c r="AS73" s="15"/>
    </row>
    <row r="74" spans="1:45" ht="24.75" customHeight="1" thickTop="1" thickBot="1" x14ac:dyDescent="0.3">
      <c r="A74" s="174"/>
      <c r="B74" s="177"/>
      <c r="C74" s="177"/>
      <c r="D74" s="177"/>
      <c r="E74" s="177"/>
      <c r="F74" s="177"/>
      <c r="G74" s="177"/>
      <c r="H74" s="22"/>
      <c r="I74" s="177"/>
      <c r="J74" s="177"/>
      <c r="K74" s="177"/>
      <c r="L74" s="173"/>
      <c r="M74" s="173"/>
      <c r="N74" s="173"/>
      <c r="O74" s="173"/>
      <c r="P74" s="173"/>
      <c r="Q74" s="173"/>
      <c r="R74" s="173"/>
      <c r="S74" s="173"/>
      <c r="T74" s="173"/>
      <c r="U74" s="173"/>
      <c r="V74" s="173"/>
      <c r="W74" s="173"/>
      <c r="X74" s="173"/>
      <c r="Y74" s="173"/>
      <c r="Z74" s="22"/>
      <c r="AA74" s="173"/>
      <c r="AB74" s="57"/>
      <c r="AC74" s="173"/>
      <c r="AD74" s="173"/>
      <c r="AE74" s="173"/>
      <c r="AF74" s="173"/>
      <c r="AG74" s="173"/>
      <c r="AH74" s="22"/>
      <c r="AI74" s="27">
        <f t="shared" si="9"/>
        <v>0</v>
      </c>
      <c r="AO74" s="15"/>
      <c r="AP74" s="15"/>
      <c r="AQ74" s="15"/>
      <c r="AR74" s="15"/>
      <c r="AS74" s="15"/>
    </row>
    <row r="75" spans="1:45" ht="24.75" customHeight="1" thickTop="1" thickBot="1" x14ac:dyDescent="0.3">
      <c r="A75" s="174"/>
      <c r="B75" s="177"/>
      <c r="C75" s="177"/>
      <c r="D75" s="177"/>
      <c r="E75" s="177"/>
      <c r="F75" s="177"/>
      <c r="G75" s="177"/>
      <c r="H75" s="22"/>
      <c r="I75" s="177"/>
      <c r="J75" s="177"/>
      <c r="K75" s="177"/>
      <c r="L75" s="173"/>
      <c r="M75" s="173"/>
      <c r="N75" s="173"/>
      <c r="O75" s="173"/>
      <c r="P75" s="173"/>
      <c r="Q75" s="173"/>
      <c r="R75" s="173"/>
      <c r="S75" s="173"/>
      <c r="T75" s="173"/>
      <c r="U75" s="173"/>
      <c r="V75" s="173"/>
      <c r="W75" s="173"/>
      <c r="X75" s="173"/>
      <c r="Y75" s="173"/>
      <c r="Z75" s="22"/>
      <c r="AA75" s="173"/>
      <c r="AB75" s="57"/>
      <c r="AC75" s="173"/>
      <c r="AD75" s="173"/>
      <c r="AE75" s="173"/>
      <c r="AF75" s="173"/>
      <c r="AG75" s="173"/>
      <c r="AH75" s="22"/>
      <c r="AI75" s="27">
        <f t="shared" si="9"/>
        <v>0</v>
      </c>
      <c r="AO75" s="15"/>
      <c r="AP75" s="15"/>
      <c r="AQ75" s="15"/>
      <c r="AR75" s="15"/>
      <c r="AS75" s="15"/>
    </row>
    <row r="76" spans="1:45" ht="18" customHeight="1" thickTop="1" thickBot="1" x14ac:dyDescent="0.3">
      <c r="A76" s="174"/>
      <c r="B76" s="177"/>
      <c r="C76" s="177"/>
      <c r="D76" s="177"/>
      <c r="E76" s="177"/>
      <c r="F76" s="177"/>
      <c r="G76" s="177"/>
      <c r="H76" s="22"/>
      <c r="I76" s="177"/>
      <c r="J76" s="177"/>
      <c r="K76" s="177"/>
      <c r="L76" s="173"/>
      <c r="M76" s="173"/>
      <c r="N76" s="173"/>
      <c r="O76" s="173"/>
      <c r="P76" s="173"/>
      <c r="Q76" s="173"/>
      <c r="R76" s="173"/>
      <c r="S76" s="173"/>
      <c r="T76" s="173"/>
      <c r="U76" s="173"/>
      <c r="V76" s="173"/>
      <c r="W76" s="173"/>
      <c r="X76" s="173"/>
      <c r="Y76" s="173"/>
      <c r="Z76" s="22"/>
      <c r="AA76" s="173"/>
      <c r="AB76" s="57"/>
      <c r="AC76" s="173"/>
      <c r="AD76" s="173"/>
      <c r="AE76" s="173"/>
      <c r="AF76" s="173"/>
      <c r="AG76" s="173"/>
      <c r="AH76" s="22"/>
      <c r="AI76" s="27">
        <f t="shared" si="9"/>
        <v>0</v>
      </c>
      <c r="AO76" s="15"/>
      <c r="AP76" s="15"/>
      <c r="AQ76" s="15"/>
      <c r="AR76" s="15"/>
      <c r="AS76" s="15"/>
    </row>
    <row r="77" spans="1:45" ht="16.5" thickTop="1" thickBot="1" x14ac:dyDescent="0.3">
      <c r="A77" s="176"/>
      <c r="B77" s="228"/>
      <c r="C77" s="228"/>
      <c r="D77" s="228"/>
      <c r="E77" s="228"/>
      <c r="F77" s="228"/>
      <c r="G77" s="228"/>
      <c r="H77" s="22"/>
      <c r="I77" s="228"/>
      <c r="J77" s="228"/>
      <c r="K77" s="173"/>
      <c r="L77" s="173"/>
      <c r="M77" s="173"/>
      <c r="N77" s="173"/>
      <c r="O77" s="173"/>
      <c r="P77" s="173"/>
      <c r="Q77" s="173"/>
      <c r="R77" s="173"/>
      <c r="S77" s="173"/>
      <c r="T77" s="173"/>
      <c r="U77" s="173"/>
      <c r="V77" s="173"/>
      <c r="W77" s="173"/>
      <c r="X77" s="173"/>
      <c r="Y77" s="173"/>
      <c r="Z77" s="22"/>
      <c r="AA77" s="173"/>
      <c r="AB77" s="57"/>
      <c r="AC77" s="173"/>
      <c r="AD77" s="173"/>
      <c r="AE77" s="173"/>
      <c r="AF77" s="173"/>
      <c r="AG77" s="173"/>
      <c r="AH77" s="22"/>
      <c r="AI77" s="27">
        <f>SUM(G77:AG77)</f>
        <v>0</v>
      </c>
    </row>
    <row r="78" spans="1:45" ht="16.5" thickTop="1" thickBot="1" x14ac:dyDescent="0.3">
      <c r="A78" s="37" t="s">
        <v>89</v>
      </c>
      <c r="B78" s="27">
        <f t="shared" ref="B78:G78" si="10">SUM(B56:B77)</f>
        <v>0</v>
      </c>
      <c r="C78" s="27">
        <f t="shared" si="10"/>
        <v>0</v>
      </c>
      <c r="D78" s="27">
        <f t="shared" si="10"/>
        <v>0</v>
      </c>
      <c r="E78" s="27">
        <f t="shared" si="10"/>
        <v>0</v>
      </c>
      <c r="F78" s="27">
        <f t="shared" si="10"/>
        <v>0</v>
      </c>
      <c r="G78" s="27">
        <f t="shared" si="10"/>
        <v>0</v>
      </c>
      <c r="H78" s="24"/>
      <c r="I78" s="27">
        <f>SUM(I56:I77)</f>
        <v>0</v>
      </c>
      <c r="J78" s="27">
        <f>SUM(J56:J77)</f>
        <v>0</v>
      </c>
      <c r="K78" s="166">
        <f>SUM(K56:K77)</f>
        <v>0</v>
      </c>
      <c r="L78" s="166">
        <f t="shared" ref="L78:V78" si="11">SUM(L56:L77)</f>
        <v>0</v>
      </c>
      <c r="M78" s="166">
        <f t="shared" si="11"/>
        <v>0</v>
      </c>
      <c r="N78" s="166">
        <f t="shared" si="11"/>
        <v>0</v>
      </c>
      <c r="O78" s="166">
        <f t="shared" si="11"/>
        <v>0</v>
      </c>
      <c r="P78" s="166">
        <f t="shared" si="11"/>
        <v>0</v>
      </c>
      <c r="Q78" s="166">
        <f t="shared" si="11"/>
        <v>0</v>
      </c>
      <c r="R78" s="166">
        <f t="shared" si="11"/>
        <v>0</v>
      </c>
      <c r="S78" s="166">
        <f t="shared" si="11"/>
        <v>0</v>
      </c>
      <c r="T78" s="166">
        <f t="shared" si="11"/>
        <v>0</v>
      </c>
      <c r="U78" s="166">
        <f t="shared" si="11"/>
        <v>0</v>
      </c>
      <c r="V78" s="166">
        <f t="shared" si="11"/>
        <v>0</v>
      </c>
      <c r="W78" s="166">
        <f>SUM(W56:W77)</f>
        <v>0</v>
      </c>
      <c r="X78" s="166">
        <f>SUM(X56:X77)</f>
        <v>0</v>
      </c>
      <c r="Y78" s="166">
        <f>SUM(Y56:Y77)</f>
        <v>0</v>
      </c>
      <c r="Z78" s="22"/>
      <c r="AA78" s="27">
        <f>SUM(AA56:AA77)</f>
        <v>0</v>
      </c>
      <c r="AB78" s="58"/>
      <c r="AC78" s="27">
        <f>SUM(AC56:AC77)</f>
        <v>0</v>
      </c>
      <c r="AD78" s="166">
        <f>SUM(AD56:AD77)</f>
        <v>0</v>
      </c>
      <c r="AE78" s="166">
        <f>SUM(AE56:AE77)</f>
        <v>0</v>
      </c>
      <c r="AF78" s="166">
        <f>SUM(AF56:AF77)</f>
        <v>0</v>
      </c>
      <c r="AG78" s="166">
        <f>SUM(AG56:AG77)</f>
        <v>0</v>
      </c>
      <c r="AH78" s="24"/>
      <c r="AI78" s="27">
        <f t="shared" si="9"/>
        <v>0</v>
      </c>
    </row>
    <row r="79" spans="1:45" x14ac:dyDescent="0.25">
      <c r="A79" s="232"/>
      <c r="B79" s="24"/>
      <c r="C79" s="24"/>
      <c r="D79" s="24"/>
      <c r="E79" s="24"/>
      <c r="F79" s="24"/>
      <c r="G79" s="24"/>
      <c r="H79" s="24"/>
      <c r="I79" s="24"/>
      <c r="J79" s="24"/>
      <c r="K79" s="24"/>
      <c r="L79" s="24"/>
      <c r="M79" s="24"/>
      <c r="N79" s="24"/>
      <c r="O79" s="24"/>
      <c r="P79" s="24"/>
      <c r="Q79" s="24"/>
      <c r="R79" s="24"/>
      <c r="S79" s="24"/>
      <c r="T79" s="24"/>
      <c r="U79" s="24"/>
      <c r="V79" s="24"/>
      <c r="W79" s="24"/>
      <c r="X79" s="24"/>
      <c r="Y79" s="24"/>
      <c r="Z79" s="22"/>
      <c r="AA79" s="24"/>
      <c r="AB79" s="58"/>
      <c r="AC79" s="24"/>
      <c r="AD79" s="24"/>
      <c r="AE79" s="24"/>
      <c r="AF79" s="24"/>
      <c r="AG79" s="24"/>
      <c r="AH79" s="24"/>
      <c r="AI79" s="24"/>
    </row>
    <row r="80" spans="1:45" ht="15.75" thickBot="1" x14ac:dyDescent="0.3">
      <c r="A80" s="16"/>
      <c r="B80" s="38"/>
      <c r="C80" s="38"/>
      <c r="D80" s="38"/>
      <c r="E80" s="38"/>
      <c r="F80" s="38"/>
      <c r="G80" s="38"/>
      <c r="H80" s="15"/>
      <c r="I80" s="38"/>
      <c r="J80" s="38"/>
      <c r="K80" s="38"/>
      <c r="L80" s="15"/>
      <c r="M80" s="15"/>
      <c r="N80" s="15"/>
      <c r="O80" s="15"/>
      <c r="P80" s="15"/>
      <c r="Q80" s="15"/>
      <c r="R80" s="15"/>
      <c r="S80" s="15"/>
      <c r="T80" s="15"/>
      <c r="U80" s="15"/>
      <c r="V80" s="15"/>
      <c r="W80" s="15"/>
      <c r="X80" s="15"/>
      <c r="Y80" s="15"/>
      <c r="Z80" s="15"/>
      <c r="AA80" s="38"/>
      <c r="AB80" s="54"/>
      <c r="AC80" s="38"/>
      <c r="AD80" s="15"/>
      <c r="AE80" s="15"/>
      <c r="AF80" s="15"/>
      <c r="AG80" s="15"/>
      <c r="AH80" s="15"/>
      <c r="AI80" s="15"/>
    </row>
    <row r="81" spans="1:45" ht="49.5" thickTop="1" thickBot="1" x14ac:dyDescent="0.3">
      <c r="A81" s="39" t="s">
        <v>90</v>
      </c>
      <c r="B81" s="27">
        <f t="shared" ref="B81:G81" si="12">$G$29</f>
        <v>0</v>
      </c>
      <c r="C81" s="27">
        <f t="shared" si="12"/>
        <v>0</v>
      </c>
      <c r="D81" s="27">
        <f t="shared" si="12"/>
        <v>0</v>
      </c>
      <c r="E81" s="27">
        <f t="shared" si="12"/>
        <v>0</v>
      </c>
      <c r="F81" s="27">
        <f t="shared" si="12"/>
        <v>0</v>
      </c>
      <c r="G81" s="27">
        <f t="shared" si="12"/>
        <v>0</v>
      </c>
      <c r="H81" s="24"/>
      <c r="I81" s="27" t="e">
        <f>$I$29</f>
        <v>#REF!</v>
      </c>
      <c r="J81" s="27" t="e">
        <f>$J$29</f>
        <v>#REF!</v>
      </c>
      <c r="K81" s="27" t="e">
        <f>K55</f>
        <v>#REF!</v>
      </c>
      <c r="L81" s="165" t="e">
        <f t="shared" ref="L81:Y81" si="13">L55</f>
        <v>#REF!</v>
      </c>
      <c r="M81" s="165">
        <f t="shared" si="13"/>
        <v>0</v>
      </c>
      <c r="N81" s="165" t="e">
        <f t="shared" si="13"/>
        <v>#REF!</v>
      </c>
      <c r="O81" s="165">
        <f t="shared" si="13"/>
        <v>0</v>
      </c>
      <c r="P81" s="165" t="e">
        <f t="shared" si="13"/>
        <v>#REF!</v>
      </c>
      <c r="Q81" s="165" t="e">
        <f t="shared" si="13"/>
        <v>#REF!</v>
      </c>
      <c r="R81" s="165" t="e">
        <f t="shared" si="13"/>
        <v>#REF!</v>
      </c>
      <c r="S81" s="165" t="e">
        <f t="shared" si="13"/>
        <v>#REF!</v>
      </c>
      <c r="T81" s="165" t="e">
        <f t="shared" si="13"/>
        <v>#REF!</v>
      </c>
      <c r="U81" s="165" t="e">
        <f t="shared" si="13"/>
        <v>#REF!</v>
      </c>
      <c r="V81" s="165" t="e">
        <f t="shared" si="13"/>
        <v>#REF!</v>
      </c>
      <c r="W81" s="165" t="e">
        <f t="shared" si="13"/>
        <v>#REF!</v>
      </c>
      <c r="X81" s="165" t="e">
        <f t="shared" si="13"/>
        <v>#REF!</v>
      </c>
      <c r="Y81" s="165" t="e">
        <f t="shared" si="13"/>
        <v>#REF!</v>
      </c>
      <c r="Z81" s="24"/>
      <c r="AA81" s="27">
        <f>$AA$29</f>
        <v>0</v>
      </c>
      <c r="AB81" s="58"/>
      <c r="AC81" s="27">
        <f>$AA$29</f>
        <v>0</v>
      </c>
      <c r="AD81" s="27">
        <f>$AA$29</f>
        <v>0</v>
      </c>
      <c r="AE81" s="27">
        <f>$AA$29</f>
        <v>0</v>
      </c>
      <c r="AF81" s="27">
        <f>$AA$29</f>
        <v>0</v>
      </c>
      <c r="AG81" s="27">
        <f>$AA$29</f>
        <v>0</v>
      </c>
      <c r="AH81" s="24"/>
      <c r="AI81" s="25" t="str">
        <f>AI29</f>
        <v>Total /activité par jour hors sous traitance</v>
      </c>
    </row>
    <row r="82" spans="1:45" ht="16.5" thickTop="1" thickBot="1" x14ac:dyDescent="0.3">
      <c r="A82" s="176"/>
      <c r="B82" s="173"/>
      <c r="C82" s="173"/>
      <c r="D82" s="173"/>
      <c r="E82" s="173"/>
      <c r="F82" s="173"/>
      <c r="G82" s="173"/>
      <c r="H82" s="22"/>
      <c r="I82" s="173"/>
      <c r="J82" s="173"/>
      <c r="K82" s="173"/>
      <c r="L82" s="173"/>
      <c r="M82" s="173"/>
      <c r="N82" s="173"/>
      <c r="O82" s="173"/>
      <c r="P82" s="173"/>
      <c r="Q82" s="173"/>
      <c r="R82" s="173"/>
      <c r="S82" s="173"/>
      <c r="T82" s="173"/>
      <c r="U82" s="173"/>
      <c r="V82" s="173"/>
      <c r="W82" s="173"/>
      <c r="X82" s="173"/>
      <c r="Y82" s="173"/>
      <c r="Z82" s="22"/>
      <c r="AA82" s="173"/>
      <c r="AB82" s="57"/>
      <c r="AC82" s="173"/>
      <c r="AD82" s="173"/>
      <c r="AE82" s="173"/>
      <c r="AF82" s="173"/>
      <c r="AG82" s="173"/>
      <c r="AH82" s="22"/>
      <c r="AI82" s="27">
        <f>SUM(G82:AG82)</f>
        <v>0</v>
      </c>
    </row>
    <row r="83" spans="1:45" ht="16.5" thickTop="1" thickBot="1" x14ac:dyDescent="0.3">
      <c r="A83" s="176"/>
      <c r="B83" s="173"/>
      <c r="C83" s="173"/>
      <c r="D83" s="173"/>
      <c r="E83" s="173"/>
      <c r="F83" s="173"/>
      <c r="G83" s="173"/>
      <c r="H83" s="22"/>
      <c r="I83" s="173"/>
      <c r="J83" s="173"/>
      <c r="K83" s="173"/>
      <c r="L83" s="173"/>
      <c r="M83" s="173"/>
      <c r="N83" s="173"/>
      <c r="O83" s="173"/>
      <c r="P83" s="173"/>
      <c r="Q83" s="173"/>
      <c r="R83" s="173"/>
      <c r="S83" s="173"/>
      <c r="T83" s="173"/>
      <c r="U83" s="173"/>
      <c r="V83" s="173"/>
      <c r="W83" s="173"/>
      <c r="X83" s="173"/>
      <c r="Y83" s="173"/>
      <c r="Z83" s="22"/>
      <c r="AA83" s="173"/>
      <c r="AB83" s="57"/>
      <c r="AC83" s="173"/>
      <c r="AD83" s="173"/>
      <c r="AE83" s="173"/>
      <c r="AF83" s="173"/>
      <c r="AG83" s="173"/>
      <c r="AH83" s="22"/>
      <c r="AI83" s="27">
        <f t="shared" ref="AI83:AI129" si="14">SUM(G83:AG83)</f>
        <v>0</v>
      </c>
    </row>
    <row r="84" spans="1:45" ht="16.5" thickTop="1" thickBot="1" x14ac:dyDescent="0.3">
      <c r="A84" s="176"/>
      <c r="B84" s="173"/>
      <c r="C84" s="173"/>
      <c r="D84" s="173"/>
      <c r="E84" s="173"/>
      <c r="F84" s="173"/>
      <c r="G84" s="173"/>
      <c r="H84" s="22"/>
      <c r="I84" s="173"/>
      <c r="J84" s="173"/>
      <c r="K84" s="173"/>
      <c r="L84" s="173"/>
      <c r="M84" s="173"/>
      <c r="N84" s="173"/>
      <c r="O84" s="173"/>
      <c r="P84" s="173"/>
      <c r="Q84" s="173"/>
      <c r="R84" s="173"/>
      <c r="S84" s="173"/>
      <c r="T84" s="173"/>
      <c r="U84" s="173"/>
      <c r="V84" s="173"/>
      <c r="W84" s="173"/>
      <c r="X84" s="173"/>
      <c r="Y84" s="173"/>
      <c r="Z84" s="22"/>
      <c r="AA84" s="173"/>
      <c r="AB84" s="57"/>
      <c r="AC84" s="173"/>
      <c r="AD84" s="173"/>
      <c r="AE84" s="173"/>
      <c r="AF84" s="173"/>
      <c r="AG84" s="173"/>
      <c r="AH84" s="22"/>
      <c r="AI84" s="27">
        <f t="shared" si="14"/>
        <v>0</v>
      </c>
    </row>
    <row r="85" spans="1:45" ht="16.5" thickTop="1" thickBot="1" x14ac:dyDescent="0.3">
      <c r="A85" s="174"/>
      <c r="B85" s="173"/>
      <c r="C85" s="173"/>
      <c r="D85" s="173"/>
      <c r="E85" s="173"/>
      <c r="F85" s="173"/>
      <c r="G85" s="173"/>
      <c r="H85" s="22"/>
      <c r="I85" s="173"/>
      <c r="J85" s="173"/>
      <c r="K85" s="173"/>
      <c r="L85" s="173"/>
      <c r="M85" s="173"/>
      <c r="N85" s="173"/>
      <c r="O85" s="173"/>
      <c r="P85" s="173"/>
      <c r="Q85" s="173"/>
      <c r="R85" s="173"/>
      <c r="S85" s="173"/>
      <c r="T85" s="173"/>
      <c r="U85" s="173"/>
      <c r="V85" s="173"/>
      <c r="W85" s="173"/>
      <c r="X85" s="173"/>
      <c r="Y85" s="173"/>
      <c r="Z85" s="22"/>
      <c r="AA85" s="173"/>
      <c r="AB85" s="57"/>
      <c r="AC85" s="173"/>
      <c r="AD85" s="173"/>
      <c r="AE85" s="173"/>
      <c r="AF85" s="173"/>
      <c r="AG85" s="173"/>
      <c r="AH85" s="22"/>
      <c r="AI85" s="27">
        <f t="shared" si="14"/>
        <v>0</v>
      </c>
      <c r="AO85" s="15"/>
      <c r="AP85" s="15"/>
      <c r="AQ85" s="15"/>
      <c r="AR85" s="15"/>
      <c r="AS85" s="15"/>
    </row>
    <row r="86" spans="1:45" ht="16.5" thickTop="1" thickBot="1" x14ac:dyDescent="0.3">
      <c r="A86" s="178"/>
      <c r="B86" s="173"/>
      <c r="C86" s="173"/>
      <c r="D86" s="173"/>
      <c r="E86" s="173"/>
      <c r="F86" s="173"/>
      <c r="G86" s="173"/>
      <c r="H86" s="22"/>
      <c r="I86" s="173"/>
      <c r="J86" s="173"/>
      <c r="K86" s="173"/>
      <c r="L86" s="173"/>
      <c r="M86" s="173"/>
      <c r="N86" s="173"/>
      <c r="O86" s="173"/>
      <c r="P86" s="173"/>
      <c r="Q86" s="173"/>
      <c r="R86" s="173"/>
      <c r="S86" s="173"/>
      <c r="T86" s="173"/>
      <c r="U86" s="173"/>
      <c r="V86" s="173"/>
      <c r="W86" s="173"/>
      <c r="X86" s="173"/>
      <c r="Y86" s="173"/>
      <c r="Z86" s="22"/>
      <c r="AA86" s="173"/>
      <c r="AB86" s="57"/>
      <c r="AC86" s="173"/>
      <c r="AD86" s="173"/>
      <c r="AE86" s="173"/>
      <c r="AF86" s="173"/>
      <c r="AG86" s="173"/>
      <c r="AH86" s="22"/>
      <c r="AI86" s="27">
        <f t="shared" si="14"/>
        <v>0</v>
      </c>
      <c r="AO86" s="15"/>
      <c r="AP86" s="15"/>
      <c r="AQ86" s="15"/>
      <c r="AR86" s="15"/>
      <c r="AS86" s="15"/>
    </row>
    <row r="87" spans="1:45" ht="16.5" thickTop="1" thickBot="1" x14ac:dyDescent="0.3">
      <c r="A87" s="178"/>
      <c r="B87" s="173"/>
      <c r="C87" s="173"/>
      <c r="D87" s="173"/>
      <c r="E87" s="173"/>
      <c r="F87" s="173"/>
      <c r="G87" s="173"/>
      <c r="H87" s="22"/>
      <c r="I87" s="173"/>
      <c r="J87" s="173"/>
      <c r="K87" s="173"/>
      <c r="L87" s="173"/>
      <c r="M87" s="173"/>
      <c r="N87" s="173"/>
      <c r="O87" s="173"/>
      <c r="P87" s="173"/>
      <c r="Q87" s="173"/>
      <c r="R87" s="173"/>
      <c r="S87" s="173"/>
      <c r="T87" s="173"/>
      <c r="U87" s="173"/>
      <c r="V87" s="173"/>
      <c r="W87" s="173"/>
      <c r="X87" s="173"/>
      <c r="Y87" s="173"/>
      <c r="Z87" s="22"/>
      <c r="AA87" s="173"/>
      <c r="AB87" s="57"/>
      <c r="AC87" s="173"/>
      <c r="AD87" s="173"/>
      <c r="AE87" s="173"/>
      <c r="AF87" s="173"/>
      <c r="AG87" s="173"/>
      <c r="AH87" s="22"/>
      <c r="AI87" s="27">
        <f t="shared" si="14"/>
        <v>0</v>
      </c>
      <c r="AO87" s="15"/>
      <c r="AP87" s="15"/>
      <c r="AQ87" s="15"/>
      <c r="AR87" s="15"/>
      <c r="AS87" s="15"/>
    </row>
    <row r="88" spans="1:45" ht="16.5" thickTop="1" thickBot="1" x14ac:dyDescent="0.3">
      <c r="A88" s="178"/>
      <c r="B88" s="173"/>
      <c r="C88" s="173"/>
      <c r="D88" s="173"/>
      <c r="E88" s="173"/>
      <c r="F88" s="173"/>
      <c r="G88" s="173"/>
      <c r="H88" s="22"/>
      <c r="I88" s="173"/>
      <c r="J88" s="173"/>
      <c r="K88" s="173"/>
      <c r="L88" s="173"/>
      <c r="M88" s="173"/>
      <c r="N88" s="173"/>
      <c r="O88" s="173"/>
      <c r="P88" s="173"/>
      <c r="Q88" s="173"/>
      <c r="R88" s="173"/>
      <c r="S88" s="173"/>
      <c r="T88" s="173"/>
      <c r="U88" s="173"/>
      <c r="V88" s="173"/>
      <c r="W88" s="173"/>
      <c r="X88" s="173"/>
      <c r="Y88" s="173"/>
      <c r="Z88" s="22"/>
      <c r="AA88" s="173"/>
      <c r="AB88" s="57"/>
      <c r="AC88" s="173"/>
      <c r="AD88" s="173"/>
      <c r="AE88" s="173"/>
      <c r="AF88" s="173"/>
      <c r="AG88" s="173"/>
      <c r="AH88" s="22"/>
      <c r="AI88" s="27">
        <f t="shared" si="14"/>
        <v>0</v>
      </c>
      <c r="AO88" s="15"/>
      <c r="AP88" s="15"/>
      <c r="AQ88" s="15"/>
      <c r="AR88" s="15"/>
      <c r="AS88" s="15"/>
    </row>
    <row r="89" spans="1:45" ht="16.5" thickTop="1" thickBot="1" x14ac:dyDescent="0.3">
      <c r="A89" s="178"/>
      <c r="B89" s="173"/>
      <c r="C89" s="173"/>
      <c r="D89" s="173"/>
      <c r="E89" s="173"/>
      <c r="F89" s="173"/>
      <c r="G89" s="173"/>
      <c r="H89" s="22"/>
      <c r="I89" s="173"/>
      <c r="J89" s="173"/>
      <c r="K89" s="173"/>
      <c r="L89" s="173"/>
      <c r="M89" s="173"/>
      <c r="N89" s="173"/>
      <c r="O89" s="173"/>
      <c r="P89" s="173"/>
      <c r="Q89" s="173"/>
      <c r="R89" s="173"/>
      <c r="S89" s="173"/>
      <c r="T89" s="173"/>
      <c r="U89" s="173"/>
      <c r="V89" s="173"/>
      <c r="W89" s="173"/>
      <c r="X89" s="173"/>
      <c r="Y89" s="173"/>
      <c r="Z89" s="22"/>
      <c r="AA89" s="173"/>
      <c r="AB89" s="57"/>
      <c r="AC89" s="173"/>
      <c r="AD89" s="173"/>
      <c r="AE89" s="173"/>
      <c r="AF89" s="173"/>
      <c r="AG89" s="173"/>
      <c r="AH89" s="22"/>
      <c r="AI89" s="27">
        <f t="shared" si="14"/>
        <v>0</v>
      </c>
      <c r="AO89" s="15"/>
      <c r="AP89" s="15"/>
      <c r="AQ89" s="15"/>
      <c r="AR89" s="15"/>
      <c r="AS89" s="15"/>
    </row>
    <row r="90" spans="1:45" ht="16.5" thickTop="1" thickBot="1" x14ac:dyDescent="0.3">
      <c r="A90" s="176"/>
      <c r="B90" s="173"/>
      <c r="C90" s="173"/>
      <c r="D90" s="173"/>
      <c r="E90" s="173"/>
      <c r="F90" s="173"/>
      <c r="G90" s="173"/>
      <c r="H90" s="22"/>
      <c r="I90" s="173"/>
      <c r="J90" s="173"/>
      <c r="K90" s="173"/>
      <c r="L90" s="173"/>
      <c r="M90" s="173"/>
      <c r="N90" s="173"/>
      <c r="O90" s="173"/>
      <c r="P90" s="173"/>
      <c r="Q90" s="173"/>
      <c r="R90" s="173"/>
      <c r="S90" s="173"/>
      <c r="T90" s="173"/>
      <c r="U90" s="173"/>
      <c r="V90" s="173"/>
      <c r="W90" s="173"/>
      <c r="X90" s="173"/>
      <c r="Y90" s="173"/>
      <c r="Z90" s="22"/>
      <c r="AA90" s="173"/>
      <c r="AB90" s="57"/>
      <c r="AC90" s="173"/>
      <c r="AD90" s="173"/>
      <c r="AE90" s="173"/>
      <c r="AF90" s="173"/>
      <c r="AG90" s="173"/>
      <c r="AH90" s="22"/>
      <c r="AI90" s="27">
        <f t="shared" si="14"/>
        <v>0</v>
      </c>
    </row>
    <row r="91" spans="1:45" ht="16.5" thickTop="1" thickBot="1" x14ac:dyDescent="0.3">
      <c r="A91" s="176"/>
      <c r="B91" s="173"/>
      <c r="C91" s="173"/>
      <c r="D91" s="173"/>
      <c r="E91" s="173"/>
      <c r="F91" s="173"/>
      <c r="G91" s="173"/>
      <c r="H91" s="22"/>
      <c r="I91" s="173"/>
      <c r="J91" s="173"/>
      <c r="K91" s="173"/>
      <c r="L91" s="173"/>
      <c r="M91" s="173"/>
      <c r="N91" s="173"/>
      <c r="O91" s="173"/>
      <c r="P91" s="173"/>
      <c r="Q91" s="173"/>
      <c r="R91" s="173"/>
      <c r="S91" s="173"/>
      <c r="T91" s="173"/>
      <c r="U91" s="173"/>
      <c r="V91" s="173"/>
      <c r="W91" s="173"/>
      <c r="X91" s="173"/>
      <c r="Y91" s="173"/>
      <c r="Z91" s="22"/>
      <c r="AA91" s="173"/>
      <c r="AB91" s="57"/>
      <c r="AC91" s="173"/>
      <c r="AD91" s="173"/>
      <c r="AE91" s="173"/>
      <c r="AF91" s="173"/>
      <c r="AG91" s="173"/>
      <c r="AH91" s="22"/>
      <c r="AI91" s="27">
        <f t="shared" si="14"/>
        <v>0</v>
      </c>
    </row>
    <row r="92" spans="1:45" ht="18" customHeight="1" thickTop="1" thickBot="1" x14ac:dyDescent="0.3">
      <c r="A92" s="174"/>
      <c r="B92" s="177"/>
      <c r="C92" s="177"/>
      <c r="D92" s="177"/>
      <c r="E92" s="177"/>
      <c r="F92" s="177"/>
      <c r="G92" s="177"/>
      <c r="H92" s="22"/>
      <c r="I92" s="177"/>
      <c r="J92" s="177"/>
      <c r="K92" s="177"/>
      <c r="L92" s="173"/>
      <c r="M92" s="173"/>
      <c r="N92" s="173"/>
      <c r="O92" s="173"/>
      <c r="P92" s="173"/>
      <c r="Q92" s="173"/>
      <c r="R92" s="173"/>
      <c r="S92" s="173"/>
      <c r="T92" s="173"/>
      <c r="U92" s="173"/>
      <c r="V92" s="173"/>
      <c r="W92" s="173"/>
      <c r="X92" s="173"/>
      <c r="Y92" s="173"/>
      <c r="Z92" s="22"/>
      <c r="AA92" s="173"/>
      <c r="AB92" s="57"/>
      <c r="AC92" s="173"/>
      <c r="AD92" s="173"/>
      <c r="AE92" s="173"/>
      <c r="AF92" s="173"/>
      <c r="AG92" s="173"/>
      <c r="AH92" s="22"/>
      <c r="AI92" s="27">
        <f t="shared" si="14"/>
        <v>0</v>
      </c>
      <c r="AO92" s="15"/>
      <c r="AP92" s="15"/>
      <c r="AQ92" s="15"/>
      <c r="AR92" s="15"/>
      <c r="AS92" s="15"/>
    </row>
    <row r="93" spans="1:45" ht="17.25" customHeight="1" thickTop="1" thickBot="1" x14ac:dyDescent="0.3">
      <c r="A93" s="174"/>
      <c r="B93" s="177"/>
      <c r="C93" s="177"/>
      <c r="D93" s="177"/>
      <c r="E93" s="177"/>
      <c r="F93" s="177"/>
      <c r="G93" s="177"/>
      <c r="H93" s="22"/>
      <c r="I93" s="177"/>
      <c r="J93" s="177"/>
      <c r="K93" s="177"/>
      <c r="L93" s="173"/>
      <c r="M93" s="173"/>
      <c r="N93" s="173"/>
      <c r="O93" s="173"/>
      <c r="P93" s="173"/>
      <c r="Q93" s="173"/>
      <c r="R93" s="173"/>
      <c r="S93" s="173"/>
      <c r="T93" s="173"/>
      <c r="U93" s="173"/>
      <c r="V93" s="173"/>
      <c r="W93" s="173"/>
      <c r="X93" s="173"/>
      <c r="Y93" s="173"/>
      <c r="Z93" s="22"/>
      <c r="AA93" s="173"/>
      <c r="AB93" s="57"/>
      <c r="AC93" s="173"/>
      <c r="AD93" s="173"/>
      <c r="AE93" s="173"/>
      <c r="AF93" s="173"/>
      <c r="AG93" s="173"/>
      <c r="AH93" s="22"/>
      <c r="AI93" s="27">
        <f t="shared" si="14"/>
        <v>0</v>
      </c>
      <c r="AO93" s="15"/>
      <c r="AP93" s="15"/>
      <c r="AQ93" s="15"/>
      <c r="AR93" s="15"/>
      <c r="AS93" s="15"/>
    </row>
    <row r="94" spans="1:45" ht="20.25" customHeight="1" thickTop="1" thickBot="1" x14ac:dyDescent="0.3">
      <c r="A94" s="174"/>
      <c r="B94" s="177"/>
      <c r="C94" s="177"/>
      <c r="D94" s="177"/>
      <c r="E94" s="177"/>
      <c r="F94" s="177"/>
      <c r="G94" s="177"/>
      <c r="H94" s="22"/>
      <c r="I94" s="177"/>
      <c r="J94" s="177"/>
      <c r="K94" s="177"/>
      <c r="L94" s="173"/>
      <c r="M94" s="173"/>
      <c r="N94" s="173"/>
      <c r="O94" s="173"/>
      <c r="P94" s="173"/>
      <c r="Q94" s="173"/>
      <c r="R94" s="173"/>
      <c r="S94" s="173"/>
      <c r="T94" s="173"/>
      <c r="U94" s="173"/>
      <c r="V94" s="173"/>
      <c r="W94" s="173"/>
      <c r="X94" s="173"/>
      <c r="Y94" s="173"/>
      <c r="Z94" s="22"/>
      <c r="AA94" s="173"/>
      <c r="AB94" s="57"/>
      <c r="AC94" s="173"/>
      <c r="AD94" s="173"/>
      <c r="AE94" s="173"/>
      <c r="AF94" s="173"/>
      <c r="AG94" s="173"/>
      <c r="AH94" s="22"/>
      <c r="AI94" s="27">
        <f t="shared" si="14"/>
        <v>0</v>
      </c>
      <c r="AO94" s="15"/>
      <c r="AP94" s="15"/>
      <c r="AQ94" s="15"/>
      <c r="AR94" s="15"/>
      <c r="AS94" s="15"/>
    </row>
    <row r="95" spans="1:45" ht="18" customHeight="1" thickTop="1" thickBot="1" x14ac:dyDescent="0.3">
      <c r="A95" s="174"/>
      <c r="B95" s="177"/>
      <c r="C95" s="177"/>
      <c r="D95" s="177"/>
      <c r="E95" s="177"/>
      <c r="F95" s="177"/>
      <c r="G95" s="177"/>
      <c r="H95" s="22"/>
      <c r="I95" s="177"/>
      <c r="J95" s="177"/>
      <c r="K95" s="177"/>
      <c r="L95" s="173"/>
      <c r="M95" s="173"/>
      <c r="N95" s="173"/>
      <c r="O95" s="173"/>
      <c r="P95" s="173"/>
      <c r="Q95" s="173"/>
      <c r="R95" s="173"/>
      <c r="S95" s="173"/>
      <c r="T95" s="173"/>
      <c r="U95" s="173"/>
      <c r="V95" s="173"/>
      <c r="W95" s="173"/>
      <c r="X95" s="173"/>
      <c r="Y95" s="173"/>
      <c r="Z95" s="22"/>
      <c r="AA95" s="173"/>
      <c r="AB95" s="57"/>
      <c r="AC95" s="173"/>
      <c r="AD95" s="173"/>
      <c r="AE95" s="173"/>
      <c r="AF95" s="173"/>
      <c r="AG95" s="173"/>
      <c r="AH95" s="22"/>
      <c r="AI95" s="27">
        <f t="shared" si="14"/>
        <v>0</v>
      </c>
      <c r="AO95" s="15"/>
      <c r="AP95" s="15"/>
      <c r="AQ95" s="15"/>
      <c r="AR95" s="15"/>
      <c r="AS95" s="15"/>
    </row>
    <row r="96" spans="1:45" ht="18" customHeight="1" thickTop="1" thickBot="1" x14ac:dyDescent="0.3">
      <c r="A96" s="174"/>
      <c r="B96" s="177"/>
      <c r="C96" s="177"/>
      <c r="D96" s="177"/>
      <c r="E96" s="177"/>
      <c r="F96" s="177"/>
      <c r="G96" s="177"/>
      <c r="H96" s="22"/>
      <c r="I96" s="177"/>
      <c r="J96" s="177"/>
      <c r="K96" s="177"/>
      <c r="L96" s="173"/>
      <c r="M96" s="173"/>
      <c r="N96" s="173"/>
      <c r="O96" s="173"/>
      <c r="P96" s="173"/>
      <c r="Q96" s="173"/>
      <c r="R96" s="173"/>
      <c r="S96" s="173"/>
      <c r="T96" s="173"/>
      <c r="U96" s="173"/>
      <c r="V96" s="173"/>
      <c r="W96" s="173"/>
      <c r="X96" s="173"/>
      <c r="Y96" s="173"/>
      <c r="Z96" s="22"/>
      <c r="AA96" s="173"/>
      <c r="AB96" s="57"/>
      <c r="AC96" s="173"/>
      <c r="AD96" s="173"/>
      <c r="AE96" s="173"/>
      <c r="AF96" s="173"/>
      <c r="AG96" s="173"/>
      <c r="AH96" s="22"/>
      <c r="AI96" s="27">
        <f t="shared" si="14"/>
        <v>0</v>
      </c>
      <c r="AO96" s="15"/>
      <c r="AP96" s="15"/>
      <c r="AQ96" s="15"/>
      <c r="AR96" s="15"/>
      <c r="AS96" s="15"/>
    </row>
    <row r="97" spans="1:45" ht="18" customHeight="1" thickTop="1" thickBot="1" x14ac:dyDescent="0.3">
      <c r="A97" s="174"/>
      <c r="B97" s="177"/>
      <c r="C97" s="177"/>
      <c r="D97" s="177"/>
      <c r="E97" s="177"/>
      <c r="F97" s="177"/>
      <c r="G97" s="177"/>
      <c r="H97" s="22"/>
      <c r="I97" s="177"/>
      <c r="J97" s="177"/>
      <c r="K97" s="177"/>
      <c r="L97" s="173"/>
      <c r="M97" s="173"/>
      <c r="N97" s="173"/>
      <c r="O97" s="173"/>
      <c r="P97" s="173"/>
      <c r="Q97" s="173"/>
      <c r="R97" s="173"/>
      <c r="S97" s="173"/>
      <c r="T97" s="173"/>
      <c r="U97" s="173"/>
      <c r="V97" s="173"/>
      <c r="W97" s="173"/>
      <c r="X97" s="173"/>
      <c r="Y97" s="173"/>
      <c r="Z97" s="22"/>
      <c r="AA97" s="173"/>
      <c r="AB97" s="57"/>
      <c r="AC97" s="173"/>
      <c r="AD97" s="173"/>
      <c r="AE97" s="173"/>
      <c r="AF97" s="173"/>
      <c r="AG97" s="173"/>
      <c r="AH97" s="22"/>
      <c r="AI97" s="27">
        <f t="shared" si="14"/>
        <v>0</v>
      </c>
      <c r="AO97" s="15"/>
      <c r="AP97" s="15"/>
      <c r="AQ97" s="15"/>
      <c r="AR97" s="15"/>
      <c r="AS97" s="15"/>
    </row>
    <row r="98" spans="1:45" ht="18" customHeight="1" thickTop="1" thickBot="1" x14ac:dyDescent="0.3">
      <c r="A98" s="174"/>
      <c r="B98" s="177"/>
      <c r="C98" s="177"/>
      <c r="D98" s="177"/>
      <c r="E98" s="177"/>
      <c r="F98" s="177"/>
      <c r="G98" s="177"/>
      <c r="H98" s="22"/>
      <c r="I98" s="177"/>
      <c r="J98" s="177"/>
      <c r="K98" s="177"/>
      <c r="L98" s="173"/>
      <c r="M98" s="173"/>
      <c r="N98" s="173"/>
      <c r="O98" s="173"/>
      <c r="P98" s="173"/>
      <c r="Q98" s="173"/>
      <c r="R98" s="173"/>
      <c r="S98" s="173"/>
      <c r="T98" s="173"/>
      <c r="U98" s="173"/>
      <c r="V98" s="173"/>
      <c r="W98" s="173"/>
      <c r="X98" s="173"/>
      <c r="Y98" s="173"/>
      <c r="Z98" s="22"/>
      <c r="AA98" s="173"/>
      <c r="AB98" s="57"/>
      <c r="AC98" s="173"/>
      <c r="AD98" s="173"/>
      <c r="AE98" s="173"/>
      <c r="AF98" s="173"/>
      <c r="AG98" s="173"/>
      <c r="AH98" s="22"/>
      <c r="AI98" s="27">
        <f t="shared" si="14"/>
        <v>0</v>
      </c>
      <c r="AO98" s="15"/>
      <c r="AP98" s="15"/>
      <c r="AQ98" s="15"/>
      <c r="AR98" s="15"/>
      <c r="AS98" s="15"/>
    </row>
    <row r="99" spans="1:45" ht="24.75" customHeight="1" thickTop="1" thickBot="1" x14ac:dyDescent="0.3">
      <c r="A99" s="174"/>
      <c r="B99" s="177"/>
      <c r="C99" s="177"/>
      <c r="D99" s="177"/>
      <c r="E99" s="177"/>
      <c r="F99" s="177"/>
      <c r="G99" s="177"/>
      <c r="H99" s="22"/>
      <c r="I99" s="177"/>
      <c r="J99" s="177"/>
      <c r="K99" s="177"/>
      <c r="L99" s="173"/>
      <c r="M99" s="173"/>
      <c r="N99" s="173"/>
      <c r="O99" s="173"/>
      <c r="P99" s="173"/>
      <c r="Q99" s="173"/>
      <c r="R99" s="173"/>
      <c r="S99" s="173"/>
      <c r="T99" s="173"/>
      <c r="U99" s="173"/>
      <c r="V99" s="173"/>
      <c r="W99" s="173"/>
      <c r="X99" s="173"/>
      <c r="Y99" s="173"/>
      <c r="Z99" s="22"/>
      <c r="AA99" s="173"/>
      <c r="AB99" s="57"/>
      <c r="AC99" s="173"/>
      <c r="AD99" s="173"/>
      <c r="AE99" s="173"/>
      <c r="AF99" s="173"/>
      <c r="AG99" s="173"/>
      <c r="AH99" s="22"/>
      <c r="AI99" s="27">
        <f t="shared" si="14"/>
        <v>0</v>
      </c>
      <c r="AO99" s="15"/>
      <c r="AP99" s="15"/>
      <c r="AQ99" s="15"/>
      <c r="AR99" s="15"/>
      <c r="AS99" s="15"/>
    </row>
    <row r="100" spans="1:45" ht="24.75" customHeight="1" thickTop="1" thickBot="1" x14ac:dyDescent="0.3">
      <c r="A100" s="174"/>
      <c r="B100" s="177"/>
      <c r="C100" s="177"/>
      <c r="D100" s="177"/>
      <c r="E100" s="177"/>
      <c r="F100" s="177"/>
      <c r="G100" s="177"/>
      <c r="H100" s="22"/>
      <c r="I100" s="177"/>
      <c r="J100" s="177"/>
      <c r="K100" s="177"/>
      <c r="L100" s="173"/>
      <c r="M100" s="173"/>
      <c r="N100" s="173"/>
      <c r="O100" s="173"/>
      <c r="P100" s="173"/>
      <c r="Q100" s="173"/>
      <c r="R100" s="173"/>
      <c r="S100" s="173"/>
      <c r="T100" s="173"/>
      <c r="U100" s="173"/>
      <c r="V100" s="173"/>
      <c r="W100" s="173"/>
      <c r="X100" s="173"/>
      <c r="Y100" s="173"/>
      <c r="Z100" s="22"/>
      <c r="AA100" s="173"/>
      <c r="AB100" s="57"/>
      <c r="AC100" s="173"/>
      <c r="AD100" s="173"/>
      <c r="AE100" s="173"/>
      <c r="AF100" s="173"/>
      <c r="AG100" s="173"/>
      <c r="AH100" s="22"/>
      <c r="AI100" s="27">
        <f t="shared" si="14"/>
        <v>0</v>
      </c>
      <c r="AO100" s="15"/>
      <c r="AP100" s="15"/>
      <c r="AQ100" s="15"/>
      <c r="AR100" s="15"/>
      <c r="AS100" s="15"/>
    </row>
    <row r="101" spans="1:45" ht="24.75" customHeight="1" thickTop="1" thickBot="1" x14ac:dyDescent="0.3">
      <c r="A101" s="174"/>
      <c r="B101" s="177"/>
      <c r="C101" s="177"/>
      <c r="D101" s="177"/>
      <c r="E101" s="177"/>
      <c r="F101" s="177"/>
      <c r="G101" s="177"/>
      <c r="H101" s="22"/>
      <c r="I101" s="177"/>
      <c r="J101" s="177"/>
      <c r="K101" s="177"/>
      <c r="L101" s="173"/>
      <c r="M101" s="173"/>
      <c r="N101" s="173"/>
      <c r="O101" s="173"/>
      <c r="P101" s="173"/>
      <c r="Q101" s="173"/>
      <c r="R101" s="173"/>
      <c r="S101" s="173"/>
      <c r="T101" s="173"/>
      <c r="U101" s="173"/>
      <c r="V101" s="173"/>
      <c r="W101" s="173"/>
      <c r="X101" s="173"/>
      <c r="Y101" s="173"/>
      <c r="Z101" s="22"/>
      <c r="AA101" s="173"/>
      <c r="AB101" s="57"/>
      <c r="AC101" s="173"/>
      <c r="AD101" s="173"/>
      <c r="AE101" s="173"/>
      <c r="AF101" s="173"/>
      <c r="AG101" s="173"/>
      <c r="AH101" s="22"/>
      <c r="AI101" s="27">
        <f t="shared" si="14"/>
        <v>0</v>
      </c>
      <c r="AO101" s="15"/>
      <c r="AP101" s="15"/>
      <c r="AQ101" s="15"/>
      <c r="AR101" s="15"/>
      <c r="AS101" s="15"/>
    </row>
    <row r="102" spans="1:45" ht="18" customHeight="1" thickTop="1" thickBot="1" x14ac:dyDescent="0.3">
      <c r="A102" s="174"/>
      <c r="B102" s="177"/>
      <c r="C102" s="177"/>
      <c r="D102" s="177"/>
      <c r="E102" s="177"/>
      <c r="F102" s="177"/>
      <c r="G102" s="177"/>
      <c r="H102" s="22"/>
      <c r="I102" s="177"/>
      <c r="J102" s="177"/>
      <c r="K102" s="177"/>
      <c r="L102" s="173"/>
      <c r="M102" s="173"/>
      <c r="N102" s="173"/>
      <c r="O102" s="173"/>
      <c r="P102" s="173"/>
      <c r="Q102" s="173"/>
      <c r="R102" s="173"/>
      <c r="S102" s="173"/>
      <c r="T102" s="173"/>
      <c r="U102" s="173"/>
      <c r="V102" s="173"/>
      <c r="W102" s="173"/>
      <c r="X102" s="173"/>
      <c r="Y102" s="173"/>
      <c r="Z102" s="22"/>
      <c r="AA102" s="173"/>
      <c r="AB102" s="57"/>
      <c r="AC102" s="173"/>
      <c r="AD102" s="173"/>
      <c r="AE102" s="173"/>
      <c r="AF102" s="173"/>
      <c r="AG102" s="173"/>
      <c r="AH102" s="22"/>
      <c r="AI102" s="27">
        <f t="shared" si="14"/>
        <v>0</v>
      </c>
      <c r="AO102" s="15"/>
      <c r="AP102" s="15"/>
      <c r="AQ102" s="15"/>
      <c r="AR102" s="15"/>
      <c r="AS102" s="15"/>
    </row>
    <row r="103" spans="1:45" ht="16.5" thickTop="1" thickBot="1" x14ac:dyDescent="0.3">
      <c r="A103" s="176"/>
      <c r="B103" s="228"/>
      <c r="C103" s="228"/>
      <c r="D103" s="228"/>
      <c r="E103" s="228"/>
      <c r="F103" s="228"/>
      <c r="G103" s="228"/>
      <c r="H103" s="22"/>
      <c r="I103" s="228"/>
      <c r="J103" s="228"/>
      <c r="K103" s="228"/>
      <c r="L103" s="173"/>
      <c r="M103" s="173"/>
      <c r="N103" s="173"/>
      <c r="O103" s="173"/>
      <c r="P103" s="173"/>
      <c r="Q103" s="173"/>
      <c r="R103" s="173"/>
      <c r="S103" s="173"/>
      <c r="T103" s="173"/>
      <c r="U103" s="173"/>
      <c r="V103" s="173"/>
      <c r="W103" s="173"/>
      <c r="X103" s="173"/>
      <c r="Y103" s="173"/>
      <c r="Z103" s="22"/>
      <c r="AA103" s="173"/>
      <c r="AB103" s="57"/>
      <c r="AC103" s="173"/>
      <c r="AD103" s="173"/>
      <c r="AE103" s="173"/>
      <c r="AF103" s="173"/>
      <c r="AG103" s="173"/>
      <c r="AH103" s="22"/>
      <c r="AI103" s="27">
        <f t="shared" si="14"/>
        <v>0</v>
      </c>
    </row>
    <row r="104" spans="1:45" ht="16.5" thickTop="1" thickBot="1" x14ac:dyDescent="0.3">
      <c r="A104" s="37" t="s">
        <v>91</v>
      </c>
      <c r="B104" s="27">
        <f t="shared" ref="B104:G104" si="15">SUM(B82:B103)</f>
        <v>0</v>
      </c>
      <c r="C104" s="27">
        <f t="shared" si="15"/>
        <v>0</v>
      </c>
      <c r="D104" s="27">
        <f t="shared" si="15"/>
        <v>0</v>
      </c>
      <c r="E104" s="27">
        <f t="shared" si="15"/>
        <v>0</v>
      </c>
      <c r="F104" s="27">
        <f t="shared" si="15"/>
        <v>0</v>
      </c>
      <c r="G104" s="27">
        <f t="shared" si="15"/>
        <v>0</v>
      </c>
      <c r="H104" s="24"/>
      <c r="I104" s="27">
        <f>SUM(I82:I103)</f>
        <v>0</v>
      </c>
      <c r="J104" s="27">
        <f>SUM(J82:J103)</f>
        <v>0</v>
      </c>
      <c r="K104" s="27">
        <f>SUM(K82:K103)</f>
        <v>0</v>
      </c>
      <c r="L104" s="27">
        <f t="shared" ref="L104:Y104" si="16">SUM(L82:L103)</f>
        <v>0</v>
      </c>
      <c r="M104" s="27">
        <f t="shared" si="16"/>
        <v>0</v>
      </c>
      <c r="N104" s="27">
        <f t="shared" si="16"/>
        <v>0</v>
      </c>
      <c r="O104" s="27">
        <f t="shared" si="16"/>
        <v>0</v>
      </c>
      <c r="P104" s="27">
        <f t="shared" si="16"/>
        <v>0</v>
      </c>
      <c r="Q104" s="27">
        <f t="shared" si="16"/>
        <v>0</v>
      </c>
      <c r="R104" s="27">
        <f t="shared" si="16"/>
        <v>0</v>
      </c>
      <c r="S104" s="27">
        <f t="shared" si="16"/>
        <v>0</v>
      </c>
      <c r="T104" s="27">
        <f t="shared" si="16"/>
        <v>0</v>
      </c>
      <c r="U104" s="27">
        <f t="shared" si="16"/>
        <v>0</v>
      </c>
      <c r="V104" s="27">
        <f t="shared" si="16"/>
        <v>0</v>
      </c>
      <c r="W104" s="27">
        <f t="shared" si="16"/>
        <v>0</v>
      </c>
      <c r="X104" s="27">
        <f t="shared" si="16"/>
        <v>0</v>
      </c>
      <c r="Y104" s="27">
        <f t="shared" si="16"/>
        <v>0</v>
      </c>
      <c r="Z104" s="22"/>
      <c r="AA104" s="27">
        <f>SUM(AA82:AA103)</f>
        <v>0</v>
      </c>
      <c r="AB104" s="58"/>
      <c r="AC104" s="27">
        <f>SUM(AC82:AC103)</f>
        <v>0</v>
      </c>
      <c r="AD104" s="27">
        <f>SUM(AD82:AD103)</f>
        <v>0</v>
      </c>
      <c r="AE104" s="27">
        <f>SUM(AE82:AE103)</f>
        <v>0</v>
      </c>
      <c r="AF104" s="27">
        <f>SUM(AF82:AF103)</f>
        <v>0</v>
      </c>
      <c r="AG104" s="27">
        <f>SUM(AG82:AG103)</f>
        <v>0</v>
      </c>
      <c r="AH104" s="24"/>
      <c r="AI104" s="27">
        <f>SUM(G104:AG104)</f>
        <v>0</v>
      </c>
    </row>
    <row r="105" spans="1:45" ht="16.5" thickTop="1" thickBot="1" x14ac:dyDescent="0.3">
      <c r="A105" s="16"/>
      <c r="B105" s="38"/>
      <c r="C105" s="38"/>
      <c r="D105" s="38"/>
      <c r="E105" s="38"/>
      <c r="F105" s="38"/>
      <c r="G105" s="38"/>
      <c r="H105" s="15"/>
      <c r="I105" s="38"/>
      <c r="J105" s="38"/>
      <c r="K105" s="38"/>
      <c r="L105" s="15"/>
      <c r="M105" s="15"/>
      <c r="N105" s="15"/>
      <c r="O105" s="15"/>
      <c r="P105" s="15"/>
      <c r="Q105" s="15"/>
      <c r="R105" s="15"/>
      <c r="S105" s="15"/>
      <c r="T105" s="15"/>
      <c r="U105" s="15"/>
      <c r="V105" s="15"/>
      <c r="W105" s="15"/>
      <c r="X105" s="15"/>
      <c r="Y105" s="15"/>
      <c r="Z105" s="15"/>
      <c r="AA105" s="38"/>
      <c r="AB105" s="54"/>
      <c r="AC105" s="38"/>
      <c r="AD105" s="15"/>
      <c r="AE105" s="15"/>
      <c r="AF105" s="15"/>
      <c r="AG105" s="15"/>
      <c r="AH105" s="15"/>
      <c r="AI105" s="27"/>
    </row>
    <row r="106" spans="1:45" ht="37.15" customHeight="1" thickTop="1" thickBot="1" x14ac:dyDescent="0.3">
      <c r="A106" s="39" t="s">
        <v>92</v>
      </c>
      <c r="B106" s="27">
        <f t="shared" ref="B106:G106" si="17">$G$29</f>
        <v>0</v>
      </c>
      <c r="C106" s="27">
        <f t="shared" si="17"/>
        <v>0</v>
      </c>
      <c r="D106" s="27">
        <f t="shared" si="17"/>
        <v>0</v>
      </c>
      <c r="E106" s="27">
        <f t="shared" si="17"/>
        <v>0</v>
      </c>
      <c r="F106" s="27">
        <f t="shared" si="17"/>
        <v>0</v>
      </c>
      <c r="G106" s="27">
        <f t="shared" si="17"/>
        <v>0</v>
      </c>
      <c r="H106" s="24"/>
      <c r="I106" s="27" t="e">
        <f>$I$29</f>
        <v>#REF!</v>
      </c>
      <c r="J106" s="27" t="e">
        <f>$J$29</f>
        <v>#REF!</v>
      </c>
      <c r="K106" s="27" t="e">
        <f>K81</f>
        <v>#REF!</v>
      </c>
      <c r="L106" s="165" t="e">
        <f t="shared" ref="L106:Y106" si="18">L81</f>
        <v>#REF!</v>
      </c>
      <c r="M106" s="165">
        <f t="shared" si="18"/>
        <v>0</v>
      </c>
      <c r="N106" s="165" t="e">
        <f t="shared" si="18"/>
        <v>#REF!</v>
      </c>
      <c r="O106" s="165">
        <f t="shared" si="18"/>
        <v>0</v>
      </c>
      <c r="P106" s="165" t="e">
        <f t="shared" si="18"/>
        <v>#REF!</v>
      </c>
      <c r="Q106" s="165" t="e">
        <f t="shared" si="18"/>
        <v>#REF!</v>
      </c>
      <c r="R106" s="165" t="e">
        <f t="shared" si="18"/>
        <v>#REF!</v>
      </c>
      <c r="S106" s="165" t="e">
        <f t="shared" si="18"/>
        <v>#REF!</v>
      </c>
      <c r="T106" s="165" t="e">
        <f t="shared" si="18"/>
        <v>#REF!</v>
      </c>
      <c r="U106" s="165" t="e">
        <f t="shared" si="18"/>
        <v>#REF!</v>
      </c>
      <c r="V106" s="165" t="e">
        <f t="shared" si="18"/>
        <v>#REF!</v>
      </c>
      <c r="W106" s="165" t="e">
        <f t="shared" si="18"/>
        <v>#REF!</v>
      </c>
      <c r="X106" s="165" t="e">
        <f t="shared" si="18"/>
        <v>#REF!</v>
      </c>
      <c r="Y106" s="165" t="e">
        <f t="shared" si="18"/>
        <v>#REF!</v>
      </c>
      <c r="Z106" s="24"/>
      <c r="AA106" s="27">
        <f>$AA$29</f>
        <v>0</v>
      </c>
      <c r="AB106" s="58"/>
      <c r="AC106" s="27">
        <f>$AA$29</f>
        <v>0</v>
      </c>
      <c r="AD106" s="27">
        <f>$AA$29</f>
        <v>0</v>
      </c>
      <c r="AE106" s="27">
        <f>$AA$29</f>
        <v>0</v>
      </c>
      <c r="AF106" s="27">
        <f>$AA$29</f>
        <v>0</v>
      </c>
      <c r="AG106" s="27">
        <f>$AA$29</f>
        <v>0</v>
      </c>
      <c r="AH106" s="24"/>
      <c r="AI106" s="27" t="e">
        <f t="shared" si="14"/>
        <v>#REF!</v>
      </c>
    </row>
    <row r="107" spans="1:45" ht="16.5" thickTop="1" thickBot="1" x14ac:dyDescent="0.3">
      <c r="A107" s="176"/>
      <c r="B107" s="173"/>
      <c r="C107" s="173"/>
      <c r="D107" s="173"/>
      <c r="E107" s="173"/>
      <c r="F107" s="173"/>
      <c r="G107" s="173"/>
      <c r="H107" s="22"/>
      <c r="I107" s="173"/>
      <c r="J107" s="173"/>
      <c r="K107" s="173"/>
      <c r="L107" s="173"/>
      <c r="M107" s="173"/>
      <c r="N107" s="173"/>
      <c r="O107" s="173"/>
      <c r="P107" s="173"/>
      <c r="Q107" s="173"/>
      <c r="R107" s="173"/>
      <c r="S107" s="173"/>
      <c r="T107" s="173"/>
      <c r="U107" s="173"/>
      <c r="V107" s="173"/>
      <c r="W107" s="173"/>
      <c r="X107" s="173"/>
      <c r="Y107" s="173"/>
      <c r="Z107" s="22"/>
      <c r="AA107" s="173"/>
      <c r="AB107" s="57"/>
      <c r="AC107" s="173"/>
      <c r="AD107" s="173"/>
      <c r="AE107" s="173"/>
      <c r="AF107" s="173"/>
      <c r="AG107" s="173"/>
      <c r="AH107" s="22"/>
      <c r="AI107" s="27">
        <f t="shared" si="14"/>
        <v>0</v>
      </c>
    </row>
    <row r="108" spans="1:45" ht="16.5" thickTop="1" thickBot="1" x14ac:dyDescent="0.3">
      <c r="A108" s="176"/>
      <c r="B108" s="173"/>
      <c r="C108" s="173"/>
      <c r="D108" s="173"/>
      <c r="E108" s="173"/>
      <c r="F108" s="173"/>
      <c r="G108" s="173"/>
      <c r="H108" s="22"/>
      <c r="I108" s="173"/>
      <c r="J108" s="173"/>
      <c r="K108" s="173"/>
      <c r="L108" s="173"/>
      <c r="M108" s="173"/>
      <c r="N108" s="173"/>
      <c r="O108" s="173"/>
      <c r="P108" s="173"/>
      <c r="Q108" s="173"/>
      <c r="R108" s="173"/>
      <c r="S108" s="173"/>
      <c r="T108" s="173"/>
      <c r="U108" s="173"/>
      <c r="V108" s="173"/>
      <c r="W108" s="173"/>
      <c r="X108" s="173"/>
      <c r="Y108" s="173"/>
      <c r="Z108" s="22"/>
      <c r="AA108" s="173"/>
      <c r="AB108" s="57"/>
      <c r="AC108" s="173"/>
      <c r="AD108" s="173"/>
      <c r="AE108" s="173"/>
      <c r="AF108" s="173"/>
      <c r="AG108" s="173"/>
      <c r="AH108" s="22"/>
      <c r="AI108" s="27">
        <f t="shared" si="14"/>
        <v>0</v>
      </c>
    </row>
    <row r="109" spans="1:45" ht="16.5" thickTop="1" thickBot="1" x14ac:dyDescent="0.3">
      <c r="A109" s="176"/>
      <c r="B109" s="173"/>
      <c r="C109" s="173"/>
      <c r="D109" s="173"/>
      <c r="E109" s="173"/>
      <c r="F109" s="173"/>
      <c r="G109" s="173"/>
      <c r="H109" s="22"/>
      <c r="I109" s="173"/>
      <c r="J109" s="173"/>
      <c r="K109" s="173"/>
      <c r="L109" s="173"/>
      <c r="M109" s="173"/>
      <c r="N109" s="173"/>
      <c r="O109" s="173"/>
      <c r="P109" s="173"/>
      <c r="Q109" s="173"/>
      <c r="R109" s="173"/>
      <c r="S109" s="173"/>
      <c r="T109" s="173"/>
      <c r="U109" s="173"/>
      <c r="V109" s="173"/>
      <c r="W109" s="173"/>
      <c r="X109" s="173"/>
      <c r="Y109" s="173"/>
      <c r="Z109" s="22"/>
      <c r="AA109" s="173"/>
      <c r="AB109" s="57"/>
      <c r="AC109" s="173"/>
      <c r="AD109" s="173"/>
      <c r="AE109" s="173"/>
      <c r="AF109" s="173"/>
      <c r="AG109" s="173"/>
      <c r="AH109" s="22"/>
      <c r="AI109" s="27">
        <f t="shared" si="14"/>
        <v>0</v>
      </c>
    </row>
    <row r="110" spans="1:45" ht="16.5" thickTop="1" thickBot="1" x14ac:dyDescent="0.3">
      <c r="A110" s="174"/>
      <c r="B110" s="173"/>
      <c r="C110" s="173"/>
      <c r="D110" s="173"/>
      <c r="E110" s="173"/>
      <c r="F110" s="173"/>
      <c r="G110" s="173"/>
      <c r="H110" s="22"/>
      <c r="I110" s="173"/>
      <c r="J110" s="173"/>
      <c r="K110" s="173"/>
      <c r="L110" s="173"/>
      <c r="M110" s="173"/>
      <c r="N110" s="173"/>
      <c r="O110" s="173"/>
      <c r="P110" s="173"/>
      <c r="Q110" s="173"/>
      <c r="R110" s="173"/>
      <c r="S110" s="173"/>
      <c r="T110" s="173"/>
      <c r="U110" s="173"/>
      <c r="V110" s="173"/>
      <c r="W110" s="173"/>
      <c r="X110" s="173"/>
      <c r="Y110" s="173"/>
      <c r="Z110" s="22"/>
      <c r="AA110" s="173"/>
      <c r="AB110" s="57"/>
      <c r="AC110" s="173"/>
      <c r="AD110" s="173"/>
      <c r="AE110" s="173"/>
      <c r="AF110" s="173"/>
      <c r="AG110" s="173"/>
      <c r="AH110" s="22"/>
      <c r="AI110" s="27">
        <f t="shared" si="14"/>
        <v>0</v>
      </c>
      <c r="AO110" s="15"/>
      <c r="AP110" s="15"/>
      <c r="AQ110" s="15"/>
      <c r="AR110" s="15"/>
      <c r="AS110" s="15"/>
    </row>
    <row r="111" spans="1:45" ht="16.5" thickTop="1" thickBot="1" x14ac:dyDescent="0.3">
      <c r="A111" s="178"/>
      <c r="B111" s="173"/>
      <c r="C111" s="173"/>
      <c r="D111" s="173"/>
      <c r="E111" s="173"/>
      <c r="F111" s="173"/>
      <c r="G111" s="173"/>
      <c r="H111" s="22"/>
      <c r="I111" s="173"/>
      <c r="J111" s="173"/>
      <c r="K111" s="173"/>
      <c r="L111" s="173"/>
      <c r="M111" s="173"/>
      <c r="N111" s="173"/>
      <c r="O111" s="173"/>
      <c r="P111" s="173"/>
      <c r="Q111" s="173"/>
      <c r="R111" s="173"/>
      <c r="S111" s="173"/>
      <c r="T111" s="173"/>
      <c r="U111" s="173"/>
      <c r="V111" s="173"/>
      <c r="W111" s="173"/>
      <c r="X111" s="173"/>
      <c r="Y111" s="173"/>
      <c r="Z111" s="22"/>
      <c r="AA111" s="173"/>
      <c r="AB111" s="57"/>
      <c r="AC111" s="173"/>
      <c r="AD111" s="173"/>
      <c r="AE111" s="173"/>
      <c r="AF111" s="173"/>
      <c r="AG111" s="173"/>
      <c r="AH111" s="22"/>
      <c r="AI111" s="27">
        <f t="shared" si="14"/>
        <v>0</v>
      </c>
      <c r="AO111" s="15"/>
      <c r="AP111" s="15"/>
      <c r="AQ111" s="15"/>
      <c r="AR111" s="15"/>
      <c r="AS111" s="15"/>
    </row>
    <row r="112" spans="1:45" ht="16.5" thickTop="1" thickBot="1" x14ac:dyDescent="0.3">
      <c r="A112" s="178"/>
      <c r="B112" s="173"/>
      <c r="C112" s="173"/>
      <c r="D112" s="173"/>
      <c r="E112" s="173"/>
      <c r="F112" s="173"/>
      <c r="G112" s="173"/>
      <c r="H112" s="22"/>
      <c r="I112" s="173"/>
      <c r="J112" s="173"/>
      <c r="K112" s="173"/>
      <c r="L112" s="173"/>
      <c r="M112" s="173"/>
      <c r="N112" s="173"/>
      <c r="O112" s="173"/>
      <c r="P112" s="173"/>
      <c r="Q112" s="173"/>
      <c r="R112" s="173"/>
      <c r="S112" s="173"/>
      <c r="T112" s="173"/>
      <c r="U112" s="173"/>
      <c r="V112" s="173"/>
      <c r="W112" s="173"/>
      <c r="X112" s="173"/>
      <c r="Y112" s="173"/>
      <c r="Z112" s="22"/>
      <c r="AA112" s="173"/>
      <c r="AB112" s="57"/>
      <c r="AC112" s="173"/>
      <c r="AD112" s="173"/>
      <c r="AE112" s="173"/>
      <c r="AF112" s="173"/>
      <c r="AG112" s="173"/>
      <c r="AH112" s="22"/>
      <c r="AI112" s="27">
        <f t="shared" si="14"/>
        <v>0</v>
      </c>
      <c r="AO112" s="15"/>
      <c r="AP112" s="15"/>
      <c r="AQ112" s="15"/>
      <c r="AR112" s="15"/>
      <c r="AS112" s="15"/>
    </row>
    <row r="113" spans="1:45" ht="16.5" thickTop="1" thickBot="1" x14ac:dyDescent="0.3">
      <c r="A113" s="178"/>
      <c r="B113" s="173"/>
      <c r="C113" s="173"/>
      <c r="D113" s="173"/>
      <c r="E113" s="173"/>
      <c r="F113" s="173"/>
      <c r="G113" s="173"/>
      <c r="H113" s="22"/>
      <c r="I113" s="173"/>
      <c r="J113" s="173"/>
      <c r="K113" s="173"/>
      <c r="L113" s="173"/>
      <c r="M113" s="173"/>
      <c r="N113" s="173"/>
      <c r="O113" s="173"/>
      <c r="P113" s="173"/>
      <c r="Q113" s="173"/>
      <c r="R113" s="173"/>
      <c r="S113" s="173"/>
      <c r="T113" s="173"/>
      <c r="U113" s="173"/>
      <c r="V113" s="173"/>
      <c r="W113" s="173"/>
      <c r="X113" s="173"/>
      <c r="Y113" s="173"/>
      <c r="Z113" s="22"/>
      <c r="AA113" s="173"/>
      <c r="AB113" s="57"/>
      <c r="AC113" s="173"/>
      <c r="AD113" s="173"/>
      <c r="AE113" s="173"/>
      <c r="AF113" s="173"/>
      <c r="AG113" s="173"/>
      <c r="AH113" s="22"/>
      <c r="AI113" s="27">
        <f t="shared" si="14"/>
        <v>0</v>
      </c>
      <c r="AO113" s="15"/>
      <c r="AP113" s="15"/>
      <c r="AQ113" s="15"/>
      <c r="AR113" s="15"/>
      <c r="AS113" s="15"/>
    </row>
    <row r="114" spans="1:45" ht="16.5" thickTop="1" thickBot="1" x14ac:dyDescent="0.3">
      <c r="A114" s="178"/>
      <c r="B114" s="173"/>
      <c r="C114" s="173"/>
      <c r="D114" s="173"/>
      <c r="E114" s="173"/>
      <c r="F114" s="173"/>
      <c r="G114" s="173"/>
      <c r="H114" s="22"/>
      <c r="I114" s="173"/>
      <c r="J114" s="173"/>
      <c r="K114" s="173"/>
      <c r="L114" s="173"/>
      <c r="M114" s="173"/>
      <c r="N114" s="173"/>
      <c r="O114" s="173"/>
      <c r="P114" s="173"/>
      <c r="Q114" s="173"/>
      <c r="R114" s="173"/>
      <c r="S114" s="173"/>
      <c r="T114" s="173"/>
      <c r="U114" s="173"/>
      <c r="V114" s="173"/>
      <c r="W114" s="173"/>
      <c r="X114" s="173"/>
      <c r="Y114" s="173"/>
      <c r="Z114" s="22"/>
      <c r="AA114" s="173"/>
      <c r="AB114" s="57"/>
      <c r="AC114" s="173"/>
      <c r="AD114" s="173"/>
      <c r="AE114" s="173"/>
      <c r="AF114" s="173"/>
      <c r="AG114" s="173"/>
      <c r="AH114" s="22"/>
      <c r="AI114" s="27">
        <f t="shared" si="14"/>
        <v>0</v>
      </c>
      <c r="AO114" s="15"/>
      <c r="AP114" s="15"/>
      <c r="AQ114" s="15"/>
      <c r="AR114" s="15"/>
      <c r="AS114" s="15"/>
    </row>
    <row r="115" spans="1:45" ht="16.5" thickTop="1" thickBot="1" x14ac:dyDescent="0.3">
      <c r="A115" s="176"/>
      <c r="B115" s="173"/>
      <c r="C115" s="173"/>
      <c r="D115" s="173"/>
      <c r="E115" s="173"/>
      <c r="F115" s="173"/>
      <c r="G115" s="173"/>
      <c r="H115" s="22"/>
      <c r="I115" s="173"/>
      <c r="J115" s="173"/>
      <c r="K115" s="173"/>
      <c r="L115" s="173"/>
      <c r="M115" s="173"/>
      <c r="N115" s="173"/>
      <c r="O115" s="173"/>
      <c r="P115" s="173"/>
      <c r="Q115" s="173"/>
      <c r="R115" s="173"/>
      <c r="S115" s="173"/>
      <c r="T115" s="173"/>
      <c r="U115" s="173"/>
      <c r="V115" s="173"/>
      <c r="W115" s="173"/>
      <c r="X115" s="173"/>
      <c r="Y115" s="173"/>
      <c r="Z115" s="22"/>
      <c r="AA115" s="173"/>
      <c r="AB115" s="57"/>
      <c r="AC115" s="173"/>
      <c r="AD115" s="173"/>
      <c r="AE115" s="173"/>
      <c r="AF115" s="173"/>
      <c r="AG115" s="173"/>
      <c r="AH115" s="22"/>
      <c r="AI115" s="27">
        <f t="shared" si="14"/>
        <v>0</v>
      </c>
    </row>
    <row r="116" spans="1:45" ht="16.5" thickTop="1" thickBot="1" x14ac:dyDescent="0.3">
      <c r="A116" s="176"/>
      <c r="B116" s="173"/>
      <c r="C116" s="173"/>
      <c r="D116" s="173"/>
      <c r="E116" s="173"/>
      <c r="F116" s="173"/>
      <c r="G116" s="173"/>
      <c r="H116" s="22"/>
      <c r="I116" s="173"/>
      <c r="J116" s="173"/>
      <c r="K116" s="173"/>
      <c r="L116" s="173"/>
      <c r="M116" s="173"/>
      <c r="N116" s="173"/>
      <c r="O116" s="173"/>
      <c r="P116" s="173"/>
      <c r="Q116" s="173"/>
      <c r="R116" s="173"/>
      <c r="S116" s="173"/>
      <c r="T116" s="173"/>
      <c r="U116" s="173"/>
      <c r="V116" s="173"/>
      <c r="W116" s="173"/>
      <c r="X116" s="173"/>
      <c r="Y116" s="173"/>
      <c r="Z116" s="22"/>
      <c r="AA116" s="173"/>
      <c r="AB116" s="57"/>
      <c r="AC116" s="173"/>
      <c r="AD116" s="173"/>
      <c r="AE116" s="173"/>
      <c r="AF116" s="173"/>
      <c r="AG116" s="173"/>
      <c r="AH116" s="22"/>
      <c r="AI116" s="27">
        <f t="shared" si="14"/>
        <v>0</v>
      </c>
    </row>
    <row r="117" spans="1:45" ht="18" customHeight="1" thickTop="1" thickBot="1" x14ac:dyDescent="0.3">
      <c r="A117" s="174"/>
      <c r="B117" s="177"/>
      <c r="C117" s="177"/>
      <c r="D117" s="177"/>
      <c r="E117" s="177"/>
      <c r="F117" s="177"/>
      <c r="G117" s="177"/>
      <c r="H117" s="22"/>
      <c r="I117" s="177"/>
      <c r="J117" s="177"/>
      <c r="K117" s="177"/>
      <c r="L117" s="173"/>
      <c r="M117" s="173"/>
      <c r="N117" s="173"/>
      <c r="O117" s="173"/>
      <c r="P117" s="173"/>
      <c r="Q117" s="173"/>
      <c r="R117" s="173"/>
      <c r="S117" s="173"/>
      <c r="T117" s="173"/>
      <c r="U117" s="173"/>
      <c r="V117" s="173"/>
      <c r="W117" s="173"/>
      <c r="X117" s="173"/>
      <c r="Y117" s="173"/>
      <c r="Z117" s="22"/>
      <c r="AA117" s="173"/>
      <c r="AB117" s="57"/>
      <c r="AC117" s="173"/>
      <c r="AD117" s="173"/>
      <c r="AE117" s="173"/>
      <c r="AF117" s="173"/>
      <c r="AG117" s="173"/>
      <c r="AH117" s="22"/>
      <c r="AI117" s="27">
        <f t="shared" si="14"/>
        <v>0</v>
      </c>
      <c r="AO117" s="15"/>
      <c r="AP117" s="15"/>
      <c r="AQ117" s="15"/>
      <c r="AR117" s="15"/>
      <c r="AS117" s="15"/>
    </row>
    <row r="118" spans="1:45" ht="17.25" customHeight="1" thickTop="1" thickBot="1" x14ac:dyDescent="0.3">
      <c r="A118" s="174"/>
      <c r="B118" s="177"/>
      <c r="C118" s="177"/>
      <c r="D118" s="177"/>
      <c r="E118" s="177"/>
      <c r="F118" s="177"/>
      <c r="G118" s="177"/>
      <c r="H118" s="22"/>
      <c r="I118" s="177"/>
      <c r="J118" s="177"/>
      <c r="K118" s="177"/>
      <c r="L118" s="173"/>
      <c r="M118" s="173"/>
      <c r="N118" s="173"/>
      <c r="O118" s="173"/>
      <c r="P118" s="173"/>
      <c r="Q118" s="173"/>
      <c r="R118" s="173"/>
      <c r="S118" s="173"/>
      <c r="T118" s="173"/>
      <c r="U118" s="173"/>
      <c r="V118" s="173"/>
      <c r="W118" s="173"/>
      <c r="X118" s="173"/>
      <c r="Y118" s="173"/>
      <c r="Z118" s="22"/>
      <c r="AA118" s="173"/>
      <c r="AB118" s="57"/>
      <c r="AC118" s="173"/>
      <c r="AD118" s="173"/>
      <c r="AE118" s="173"/>
      <c r="AF118" s="173"/>
      <c r="AG118" s="173"/>
      <c r="AH118" s="22"/>
      <c r="AI118" s="27">
        <f t="shared" si="14"/>
        <v>0</v>
      </c>
      <c r="AO118" s="15"/>
      <c r="AP118" s="15"/>
      <c r="AQ118" s="15"/>
      <c r="AR118" s="15"/>
      <c r="AS118" s="15"/>
    </row>
    <row r="119" spans="1:45" ht="20.25" customHeight="1" thickTop="1" thickBot="1" x14ac:dyDescent="0.3">
      <c r="A119" s="174"/>
      <c r="B119" s="177"/>
      <c r="C119" s="177"/>
      <c r="D119" s="177"/>
      <c r="E119" s="177"/>
      <c r="F119" s="177"/>
      <c r="G119" s="177"/>
      <c r="H119" s="22"/>
      <c r="I119" s="177"/>
      <c r="J119" s="177"/>
      <c r="K119" s="177"/>
      <c r="L119" s="173"/>
      <c r="M119" s="173"/>
      <c r="N119" s="173"/>
      <c r="O119" s="173"/>
      <c r="P119" s="173"/>
      <c r="Q119" s="173"/>
      <c r="R119" s="173"/>
      <c r="S119" s="173"/>
      <c r="T119" s="173"/>
      <c r="U119" s="173"/>
      <c r="V119" s="173"/>
      <c r="W119" s="173"/>
      <c r="X119" s="173"/>
      <c r="Y119" s="173"/>
      <c r="Z119" s="22"/>
      <c r="AA119" s="173"/>
      <c r="AB119" s="57"/>
      <c r="AC119" s="173"/>
      <c r="AD119" s="173"/>
      <c r="AE119" s="173"/>
      <c r="AF119" s="173"/>
      <c r="AG119" s="173"/>
      <c r="AH119" s="22"/>
      <c r="AI119" s="27">
        <f t="shared" si="14"/>
        <v>0</v>
      </c>
      <c r="AO119" s="15"/>
      <c r="AP119" s="15"/>
      <c r="AQ119" s="15"/>
      <c r="AR119" s="15"/>
      <c r="AS119" s="15"/>
    </row>
    <row r="120" spans="1:45" ht="18" customHeight="1" thickTop="1" thickBot="1" x14ac:dyDescent="0.3">
      <c r="A120" s="174"/>
      <c r="B120" s="177"/>
      <c r="C120" s="177"/>
      <c r="D120" s="177"/>
      <c r="E120" s="177"/>
      <c r="F120" s="177"/>
      <c r="G120" s="177"/>
      <c r="H120" s="22"/>
      <c r="I120" s="177"/>
      <c r="J120" s="177"/>
      <c r="K120" s="177"/>
      <c r="L120" s="173"/>
      <c r="M120" s="173"/>
      <c r="N120" s="173"/>
      <c r="O120" s="173"/>
      <c r="P120" s="173"/>
      <c r="Q120" s="173"/>
      <c r="R120" s="173"/>
      <c r="S120" s="173"/>
      <c r="T120" s="173"/>
      <c r="U120" s="173"/>
      <c r="V120" s="173"/>
      <c r="W120" s="173"/>
      <c r="X120" s="173"/>
      <c r="Y120" s="173"/>
      <c r="Z120" s="22"/>
      <c r="AA120" s="173"/>
      <c r="AB120" s="57"/>
      <c r="AC120" s="173"/>
      <c r="AD120" s="173"/>
      <c r="AE120" s="173"/>
      <c r="AF120" s="173"/>
      <c r="AG120" s="173"/>
      <c r="AH120" s="22"/>
      <c r="AI120" s="27">
        <f t="shared" si="14"/>
        <v>0</v>
      </c>
      <c r="AO120" s="15"/>
      <c r="AP120" s="15"/>
      <c r="AQ120" s="15"/>
      <c r="AR120" s="15"/>
      <c r="AS120" s="15"/>
    </row>
    <row r="121" spans="1:45" ht="18" customHeight="1" thickTop="1" thickBot="1" x14ac:dyDescent="0.3">
      <c r="A121" s="174"/>
      <c r="B121" s="177"/>
      <c r="C121" s="177"/>
      <c r="D121" s="177"/>
      <c r="E121" s="177"/>
      <c r="F121" s="177"/>
      <c r="G121" s="177"/>
      <c r="H121" s="22"/>
      <c r="I121" s="177"/>
      <c r="J121" s="177"/>
      <c r="K121" s="177"/>
      <c r="L121" s="173"/>
      <c r="M121" s="173"/>
      <c r="N121" s="173"/>
      <c r="O121" s="173"/>
      <c r="P121" s="173"/>
      <c r="Q121" s="173"/>
      <c r="R121" s="173"/>
      <c r="S121" s="173"/>
      <c r="T121" s="173"/>
      <c r="U121" s="173"/>
      <c r="V121" s="173"/>
      <c r="W121" s="173"/>
      <c r="X121" s="173"/>
      <c r="Y121" s="173"/>
      <c r="Z121" s="22"/>
      <c r="AA121" s="173"/>
      <c r="AB121" s="57"/>
      <c r="AC121" s="173"/>
      <c r="AD121" s="173"/>
      <c r="AE121" s="173"/>
      <c r="AF121" s="173"/>
      <c r="AG121" s="173"/>
      <c r="AH121" s="22"/>
      <c r="AI121" s="27">
        <f t="shared" si="14"/>
        <v>0</v>
      </c>
      <c r="AO121" s="15"/>
      <c r="AP121" s="15"/>
      <c r="AQ121" s="15"/>
      <c r="AR121" s="15"/>
      <c r="AS121" s="15"/>
    </row>
    <row r="122" spans="1:45" ht="18" customHeight="1" thickTop="1" thickBot="1" x14ac:dyDescent="0.3">
      <c r="A122" s="174"/>
      <c r="B122" s="177"/>
      <c r="C122" s="177"/>
      <c r="D122" s="177"/>
      <c r="E122" s="177"/>
      <c r="F122" s="177"/>
      <c r="G122" s="177"/>
      <c r="H122" s="22"/>
      <c r="I122" s="177"/>
      <c r="J122" s="177"/>
      <c r="K122" s="177"/>
      <c r="L122" s="173"/>
      <c r="M122" s="173"/>
      <c r="N122" s="173"/>
      <c r="O122" s="173"/>
      <c r="P122" s="173"/>
      <c r="Q122" s="173"/>
      <c r="R122" s="173"/>
      <c r="S122" s="173"/>
      <c r="T122" s="173"/>
      <c r="U122" s="173"/>
      <c r="V122" s="173"/>
      <c r="W122" s="173"/>
      <c r="X122" s="173"/>
      <c r="Y122" s="173"/>
      <c r="Z122" s="22"/>
      <c r="AA122" s="173"/>
      <c r="AB122" s="57"/>
      <c r="AC122" s="173"/>
      <c r="AD122" s="173"/>
      <c r="AE122" s="173"/>
      <c r="AF122" s="173"/>
      <c r="AG122" s="173"/>
      <c r="AH122" s="22"/>
      <c r="AI122" s="27">
        <f t="shared" si="14"/>
        <v>0</v>
      </c>
      <c r="AO122" s="15"/>
      <c r="AP122" s="15"/>
      <c r="AQ122" s="15"/>
      <c r="AR122" s="15"/>
      <c r="AS122" s="15"/>
    </row>
    <row r="123" spans="1:45" ht="18" customHeight="1" thickTop="1" thickBot="1" x14ac:dyDescent="0.3">
      <c r="A123" s="174"/>
      <c r="B123" s="177"/>
      <c r="C123" s="177"/>
      <c r="D123" s="177"/>
      <c r="E123" s="177"/>
      <c r="F123" s="177"/>
      <c r="G123" s="177"/>
      <c r="H123" s="22"/>
      <c r="I123" s="177"/>
      <c r="J123" s="177"/>
      <c r="K123" s="177"/>
      <c r="L123" s="173"/>
      <c r="M123" s="173"/>
      <c r="N123" s="173"/>
      <c r="O123" s="173"/>
      <c r="P123" s="173"/>
      <c r="Q123" s="173"/>
      <c r="R123" s="173"/>
      <c r="S123" s="173"/>
      <c r="T123" s="173"/>
      <c r="U123" s="173"/>
      <c r="V123" s="173"/>
      <c r="W123" s="173"/>
      <c r="X123" s="173"/>
      <c r="Y123" s="173"/>
      <c r="Z123" s="22"/>
      <c r="AA123" s="173"/>
      <c r="AB123" s="57"/>
      <c r="AC123" s="173"/>
      <c r="AD123" s="173"/>
      <c r="AE123" s="173"/>
      <c r="AF123" s="173"/>
      <c r="AG123" s="173"/>
      <c r="AH123" s="22"/>
      <c r="AI123" s="27">
        <f t="shared" si="14"/>
        <v>0</v>
      </c>
      <c r="AO123" s="15"/>
      <c r="AP123" s="15"/>
      <c r="AQ123" s="15"/>
      <c r="AR123" s="15"/>
      <c r="AS123" s="15"/>
    </row>
    <row r="124" spans="1:45" ht="24.75" customHeight="1" thickTop="1" thickBot="1" x14ac:dyDescent="0.3">
      <c r="A124" s="174"/>
      <c r="B124" s="177"/>
      <c r="C124" s="177"/>
      <c r="D124" s="177"/>
      <c r="E124" s="177"/>
      <c r="F124" s="177"/>
      <c r="G124" s="177"/>
      <c r="H124" s="22"/>
      <c r="I124" s="177"/>
      <c r="J124" s="177"/>
      <c r="K124" s="177"/>
      <c r="L124" s="173"/>
      <c r="M124" s="173"/>
      <c r="N124" s="173"/>
      <c r="O124" s="173"/>
      <c r="P124" s="173"/>
      <c r="Q124" s="173"/>
      <c r="R124" s="173"/>
      <c r="S124" s="173"/>
      <c r="T124" s="173"/>
      <c r="U124" s="173"/>
      <c r="V124" s="173"/>
      <c r="W124" s="173"/>
      <c r="X124" s="173"/>
      <c r="Y124" s="173"/>
      <c r="Z124" s="22"/>
      <c r="AA124" s="173"/>
      <c r="AB124" s="57"/>
      <c r="AC124" s="173"/>
      <c r="AD124" s="173"/>
      <c r="AE124" s="173"/>
      <c r="AF124" s="173"/>
      <c r="AG124" s="173"/>
      <c r="AH124" s="22"/>
      <c r="AI124" s="27">
        <f t="shared" si="14"/>
        <v>0</v>
      </c>
      <c r="AO124" s="15"/>
      <c r="AP124" s="15"/>
      <c r="AQ124" s="15"/>
      <c r="AR124" s="15"/>
      <c r="AS124" s="15"/>
    </row>
    <row r="125" spans="1:45" ht="24.75" customHeight="1" thickTop="1" thickBot="1" x14ac:dyDescent="0.3">
      <c r="A125" s="174"/>
      <c r="B125" s="177"/>
      <c r="C125" s="177"/>
      <c r="D125" s="177"/>
      <c r="E125" s="177"/>
      <c r="F125" s="177"/>
      <c r="G125" s="177"/>
      <c r="H125" s="22"/>
      <c r="I125" s="177"/>
      <c r="J125" s="177"/>
      <c r="K125" s="177"/>
      <c r="L125" s="173"/>
      <c r="M125" s="173"/>
      <c r="N125" s="173"/>
      <c r="O125" s="173"/>
      <c r="P125" s="173"/>
      <c r="Q125" s="173"/>
      <c r="R125" s="173"/>
      <c r="S125" s="173"/>
      <c r="T125" s="173"/>
      <c r="U125" s="173"/>
      <c r="V125" s="173"/>
      <c r="W125" s="173"/>
      <c r="X125" s="173"/>
      <c r="Y125" s="173"/>
      <c r="Z125" s="22"/>
      <c r="AA125" s="173"/>
      <c r="AB125" s="57"/>
      <c r="AC125" s="173"/>
      <c r="AD125" s="173"/>
      <c r="AE125" s="173"/>
      <c r="AF125" s="173"/>
      <c r="AG125" s="173"/>
      <c r="AH125" s="22"/>
      <c r="AI125" s="27">
        <f t="shared" si="14"/>
        <v>0</v>
      </c>
      <c r="AO125" s="15"/>
      <c r="AP125" s="15"/>
      <c r="AQ125" s="15"/>
      <c r="AR125" s="15"/>
      <c r="AS125" s="15"/>
    </row>
    <row r="126" spans="1:45" ht="24.75" customHeight="1" thickTop="1" thickBot="1" x14ac:dyDescent="0.3">
      <c r="A126" s="174"/>
      <c r="B126" s="177"/>
      <c r="C126" s="177"/>
      <c r="D126" s="177"/>
      <c r="E126" s="177"/>
      <c r="F126" s="177"/>
      <c r="G126" s="177"/>
      <c r="H126" s="22"/>
      <c r="I126" s="177"/>
      <c r="J126" s="177"/>
      <c r="K126" s="177"/>
      <c r="L126" s="173"/>
      <c r="M126" s="173"/>
      <c r="N126" s="173"/>
      <c r="O126" s="173"/>
      <c r="P126" s="173"/>
      <c r="Q126" s="173"/>
      <c r="R126" s="173"/>
      <c r="S126" s="173"/>
      <c r="T126" s="173"/>
      <c r="U126" s="173"/>
      <c r="V126" s="173"/>
      <c r="W126" s="173"/>
      <c r="X126" s="173"/>
      <c r="Y126" s="173"/>
      <c r="Z126" s="22"/>
      <c r="AA126" s="173"/>
      <c r="AB126" s="57"/>
      <c r="AC126" s="173"/>
      <c r="AD126" s="173"/>
      <c r="AE126" s="173"/>
      <c r="AF126" s="173"/>
      <c r="AG126" s="173"/>
      <c r="AH126" s="22"/>
      <c r="AI126" s="27">
        <f t="shared" si="14"/>
        <v>0</v>
      </c>
      <c r="AO126" s="15"/>
      <c r="AP126" s="15"/>
      <c r="AQ126" s="15"/>
      <c r="AR126" s="15"/>
      <c r="AS126" s="15"/>
    </row>
    <row r="127" spans="1:45" ht="18" customHeight="1" thickTop="1" thickBot="1" x14ac:dyDescent="0.3">
      <c r="A127" s="174"/>
      <c r="B127" s="177"/>
      <c r="C127" s="177"/>
      <c r="D127" s="177"/>
      <c r="E127" s="177"/>
      <c r="F127" s="177"/>
      <c r="G127" s="177"/>
      <c r="H127" s="22"/>
      <c r="I127" s="177"/>
      <c r="J127" s="177"/>
      <c r="K127" s="177"/>
      <c r="L127" s="173"/>
      <c r="M127" s="173"/>
      <c r="N127" s="173"/>
      <c r="O127" s="173"/>
      <c r="P127" s="173"/>
      <c r="Q127" s="173"/>
      <c r="R127" s="173"/>
      <c r="S127" s="173"/>
      <c r="T127" s="173"/>
      <c r="U127" s="173"/>
      <c r="V127" s="173"/>
      <c r="W127" s="173"/>
      <c r="X127" s="173"/>
      <c r="Y127" s="173"/>
      <c r="Z127" s="22"/>
      <c r="AA127" s="173"/>
      <c r="AB127" s="57"/>
      <c r="AC127" s="173"/>
      <c r="AD127" s="173"/>
      <c r="AE127" s="173"/>
      <c r="AF127" s="173"/>
      <c r="AG127" s="173"/>
      <c r="AH127" s="22"/>
      <c r="AI127" s="27">
        <f t="shared" si="14"/>
        <v>0</v>
      </c>
      <c r="AO127" s="15"/>
      <c r="AP127" s="15"/>
      <c r="AQ127" s="15"/>
      <c r="AR127" s="15"/>
      <c r="AS127" s="15"/>
    </row>
    <row r="128" spans="1:45" ht="16.5" thickTop="1" thickBot="1" x14ac:dyDescent="0.3">
      <c r="A128" s="176"/>
      <c r="B128" s="228"/>
      <c r="C128" s="228"/>
      <c r="D128" s="228"/>
      <c r="E128" s="228"/>
      <c r="F128" s="228"/>
      <c r="G128" s="228"/>
      <c r="H128" s="22"/>
      <c r="I128" s="228"/>
      <c r="J128" s="228"/>
      <c r="K128" s="228"/>
      <c r="L128" s="173"/>
      <c r="M128" s="173"/>
      <c r="N128" s="173"/>
      <c r="O128" s="173"/>
      <c r="P128" s="173"/>
      <c r="Q128" s="173"/>
      <c r="R128" s="173"/>
      <c r="S128" s="173"/>
      <c r="T128" s="173"/>
      <c r="U128" s="173"/>
      <c r="V128" s="173"/>
      <c r="W128" s="173"/>
      <c r="X128" s="173"/>
      <c r="Y128" s="173"/>
      <c r="Z128" s="22"/>
      <c r="AA128" s="173"/>
      <c r="AB128" s="57"/>
      <c r="AC128" s="173"/>
      <c r="AD128" s="173"/>
      <c r="AE128" s="173"/>
      <c r="AF128" s="173"/>
      <c r="AG128" s="173"/>
      <c r="AH128" s="22"/>
      <c r="AI128" s="27">
        <f t="shared" si="14"/>
        <v>0</v>
      </c>
    </row>
    <row r="129" spans="1:45" ht="16.5" thickTop="1" thickBot="1" x14ac:dyDescent="0.3">
      <c r="A129" s="37" t="s">
        <v>93</v>
      </c>
      <c r="B129" s="27">
        <f t="shared" ref="B129:G129" si="19">SUM(B107:B128)</f>
        <v>0</v>
      </c>
      <c r="C129" s="27">
        <f t="shared" si="19"/>
        <v>0</v>
      </c>
      <c r="D129" s="27">
        <f t="shared" si="19"/>
        <v>0</v>
      </c>
      <c r="E129" s="27">
        <f t="shared" si="19"/>
        <v>0</v>
      </c>
      <c r="F129" s="27">
        <f t="shared" si="19"/>
        <v>0</v>
      </c>
      <c r="G129" s="27">
        <f t="shared" si="19"/>
        <v>0</v>
      </c>
      <c r="H129" s="24"/>
      <c r="I129" s="27">
        <f t="shared" ref="I129:Y129" si="20">SUM(I107:I128)</f>
        <v>0</v>
      </c>
      <c r="J129" s="27">
        <f t="shared" si="20"/>
        <v>0</v>
      </c>
      <c r="K129" s="27">
        <f t="shared" si="20"/>
        <v>0</v>
      </c>
      <c r="L129" s="27">
        <f t="shared" si="20"/>
        <v>0</v>
      </c>
      <c r="M129" s="27">
        <f t="shared" si="20"/>
        <v>0</v>
      </c>
      <c r="N129" s="27">
        <f t="shared" si="20"/>
        <v>0</v>
      </c>
      <c r="O129" s="27">
        <f t="shared" si="20"/>
        <v>0</v>
      </c>
      <c r="P129" s="27">
        <f t="shared" si="20"/>
        <v>0</v>
      </c>
      <c r="Q129" s="27">
        <f t="shared" si="20"/>
        <v>0</v>
      </c>
      <c r="R129" s="27">
        <f t="shared" si="20"/>
        <v>0</v>
      </c>
      <c r="S129" s="27">
        <f t="shared" si="20"/>
        <v>0</v>
      </c>
      <c r="T129" s="27">
        <f t="shared" si="20"/>
        <v>0</v>
      </c>
      <c r="U129" s="27">
        <f t="shared" si="20"/>
        <v>0</v>
      </c>
      <c r="V129" s="27">
        <f t="shared" si="20"/>
        <v>0</v>
      </c>
      <c r="W129" s="27">
        <f t="shared" si="20"/>
        <v>0</v>
      </c>
      <c r="X129" s="27">
        <f t="shared" si="20"/>
        <v>0</v>
      </c>
      <c r="Y129" s="27">
        <f t="shared" si="20"/>
        <v>0</v>
      </c>
      <c r="Z129" s="22"/>
      <c r="AA129" s="27">
        <f>SUM(AA107:AA128)</f>
        <v>0</v>
      </c>
      <c r="AB129" s="58"/>
      <c r="AC129" s="27">
        <f>SUM(AC107:AC128)</f>
        <v>0</v>
      </c>
      <c r="AD129" s="27">
        <f>SUM(AD107:AD128)</f>
        <v>0</v>
      </c>
      <c r="AE129" s="27">
        <f>SUM(AE107:AE128)</f>
        <v>0</v>
      </c>
      <c r="AF129" s="27">
        <f>SUM(AF107:AF128)</f>
        <v>0</v>
      </c>
      <c r="AG129" s="27">
        <f>SUM(AG107:AG128)</f>
        <v>0</v>
      </c>
      <c r="AH129" s="24"/>
      <c r="AI129" s="27">
        <f t="shared" si="14"/>
        <v>0</v>
      </c>
    </row>
    <row r="130" spans="1:45" ht="15.75" thickBot="1" x14ac:dyDescent="0.3">
      <c r="A130" s="16"/>
      <c r="B130" s="38"/>
      <c r="C130" s="38"/>
      <c r="D130" s="38"/>
      <c r="E130" s="38"/>
      <c r="F130" s="38"/>
      <c r="G130" s="38"/>
      <c r="H130" s="15"/>
      <c r="I130" s="38"/>
      <c r="J130" s="38"/>
      <c r="K130" s="38"/>
      <c r="L130" s="15"/>
      <c r="M130" s="15"/>
      <c r="N130" s="15"/>
      <c r="O130" s="15"/>
      <c r="P130" s="15"/>
      <c r="Q130" s="15"/>
      <c r="R130" s="15"/>
      <c r="S130" s="15"/>
      <c r="T130" s="15"/>
      <c r="U130" s="15"/>
      <c r="V130" s="15"/>
      <c r="W130" s="15"/>
      <c r="X130" s="15"/>
      <c r="Y130" s="15"/>
      <c r="Z130" s="15"/>
      <c r="AA130" s="38"/>
      <c r="AB130" s="54"/>
      <c r="AC130" s="38"/>
      <c r="AD130" s="15"/>
      <c r="AE130" s="15"/>
      <c r="AF130" s="15"/>
      <c r="AG130" s="15"/>
      <c r="AH130" s="15"/>
      <c r="AI130" s="38"/>
    </row>
    <row r="131" spans="1:45" ht="49.5" thickTop="1" thickBot="1" x14ac:dyDescent="0.3">
      <c r="A131" s="39" t="s">
        <v>94</v>
      </c>
      <c r="B131" s="27">
        <f t="shared" ref="B131:G131" si="21">$G$29</f>
        <v>0</v>
      </c>
      <c r="C131" s="27">
        <f t="shared" si="21"/>
        <v>0</v>
      </c>
      <c r="D131" s="27">
        <f t="shared" si="21"/>
        <v>0</v>
      </c>
      <c r="E131" s="27">
        <f t="shared" si="21"/>
        <v>0</v>
      </c>
      <c r="F131" s="27">
        <f t="shared" si="21"/>
        <v>0</v>
      </c>
      <c r="G131" s="27">
        <f t="shared" si="21"/>
        <v>0</v>
      </c>
      <c r="H131" s="24"/>
      <c r="I131" s="27" t="e">
        <f>$I$29</f>
        <v>#REF!</v>
      </c>
      <c r="J131" s="27" t="e">
        <f>$J$29</f>
        <v>#REF!</v>
      </c>
      <c r="K131" s="27" t="e">
        <f t="shared" ref="K131:Y131" si="22">K29</f>
        <v>#REF!</v>
      </c>
      <c r="L131" s="27" t="e">
        <f t="shared" si="22"/>
        <v>#REF!</v>
      </c>
      <c r="M131" s="27">
        <f t="shared" si="22"/>
        <v>0</v>
      </c>
      <c r="N131" s="27" t="e">
        <f t="shared" si="22"/>
        <v>#REF!</v>
      </c>
      <c r="O131" s="27">
        <f t="shared" si="22"/>
        <v>0</v>
      </c>
      <c r="P131" s="27" t="e">
        <f t="shared" si="22"/>
        <v>#REF!</v>
      </c>
      <c r="Q131" s="27" t="e">
        <f t="shared" si="22"/>
        <v>#REF!</v>
      </c>
      <c r="R131" s="27" t="e">
        <f t="shared" si="22"/>
        <v>#REF!</v>
      </c>
      <c r="S131" s="27" t="e">
        <f t="shared" si="22"/>
        <v>#REF!</v>
      </c>
      <c r="T131" s="27" t="e">
        <f t="shared" si="22"/>
        <v>#REF!</v>
      </c>
      <c r="U131" s="27" t="e">
        <f t="shared" si="22"/>
        <v>#REF!</v>
      </c>
      <c r="V131" s="27" t="e">
        <f t="shared" si="22"/>
        <v>#REF!</v>
      </c>
      <c r="W131" s="27" t="e">
        <f t="shared" si="22"/>
        <v>#REF!</v>
      </c>
      <c r="X131" s="27" t="e">
        <f t="shared" si="22"/>
        <v>#REF!</v>
      </c>
      <c r="Y131" s="27" t="e">
        <f t="shared" si="22"/>
        <v>#REF!</v>
      </c>
      <c r="Z131" s="24"/>
      <c r="AA131" s="27">
        <f>$AA$29</f>
        <v>0</v>
      </c>
      <c r="AB131" s="58"/>
      <c r="AC131" s="27">
        <f>$AA$29</f>
        <v>0</v>
      </c>
      <c r="AD131" s="27">
        <f>$AA$29</f>
        <v>0</v>
      </c>
      <c r="AE131" s="27">
        <f>$AA$29</f>
        <v>0</v>
      </c>
      <c r="AF131" s="27">
        <f>$AA$29</f>
        <v>0</v>
      </c>
      <c r="AG131" s="27">
        <f>$AA$29</f>
        <v>0</v>
      </c>
      <c r="AH131" s="24"/>
      <c r="AI131" s="25" t="str">
        <f>AI29</f>
        <v>Total /activité par jour hors sous traitance</v>
      </c>
    </row>
    <row r="132" spans="1:45" ht="16.5" thickTop="1" thickBot="1" x14ac:dyDescent="0.3">
      <c r="A132" s="176"/>
      <c r="B132" s="173"/>
      <c r="C132" s="173"/>
      <c r="D132" s="173"/>
      <c r="E132" s="173"/>
      <c r="F132" s="173"/>
      <c r="G132" s="173"/>
      <c r="H132" s="22"/>
      <c r="I132" s="173"/>
      <c r="J132" s="173"/>
      <c r="K132" s="173"/>
      <c r="L132" s="173"/>
      <c r="M132" s="173"/>
      <c r="N132" s="173"/>
      <c r="O132" s="173"/>
      <c r="P132" s="173"/>
      <c r="Q132" s="173"/>
      <c r="R132" s="173"/>
      <c r="S132" s="173"/>
      <c r="T132" s="173"/>
      <c r="U132" s="173"/>
      <c r="V132" s="173"/>
      <c r="W132" s="173"/>
      <c r="X132" s="173"/>
      <c r="Y132" s="173"/>
      <c r="Z132" s="22"/>
      <c r="AA132" s="173"/>
      <c r="AB132" s="57"/>
      <c r="AC132" s="173"/>
      <c r="AD132" s="173"/>
      <c r="AE132" s="173"/>
      <c r="AF132" s="173"/>
      <c r="AG132" s="173"/>
      <c r="AH132" s="22"/>
      <c r="AI132" s="27">
        <f>SUM(G132:AA132)</f>
        <v>0</v>
      </c>
    </row>
    <row r="133" spans="1:45" ht="16.5" thickTop="1" thickBot="1" x14ac:dyDescent="0.3">
      <c r="A133" s="176"/>
      <c r="B133" s="173"/>
      <c r="C133" s="173"/>
      <c r="D133" s="173"/>
      <c r="E133" s="173"/>
      <c r="F133" s="173"/>
      <c r="G133" s="173"/>
      <c r="H133" s="22"/>
      <c r="I133" s="173"/>
      <c r="J133" s="173"/>
      <c r="K133" s="173"/>
      <c r="L133" s="173"/>
      <c r="M133" s="173"/>
      <c r="N133" s="173"/>
      <c r="O133" s="173"/>
      <c r="P133" s="173"/>
      <c r="Q133" s="173"/>
      <c r="R133" s="173"/>
      <c r="S133" s="173"/>
      <c r="T133" s="173"/>
      <c r="U133" s="173"/>
      <c r="V133" s="173"/>
      <c r="W133" s="173"/>
      <c r="X133" s="173"/>
      <c r="Y133" s="173"/>
      <c r="Z133" s="22"/>
      <c r="AA133" s="173"/>
      <c r="AB133" s="57"/>
      <c r="AC133" s="173"/>
      <c r="AD133" s="173"/>
      <c r="AE133" s="173"/>
      <c r="AF133" s="173"/>
      <c r="AG133" s="173"/>
      <c r="AH133" s="22"/>
      <c r="AI133" s="27">
        <f>SUM(G133:AA133)</f>
        <v>0</v>
      </c>
    </row>
    <row r="134" spans="1:45" ht="16.5" thickTop="1" thickBot="1" x14ac:dyDescent="0.3">
      <c r="A134" s="176"/>
      <c r="B134" s="173"/>
      <c r="C134" s="173"/>
      <c r="D134" s="173"/>
      <c r="E134" s="173"/>
      <c r="F134" s="173"/>
      <c r="G134" s="173"/>
      <c r="H134" s="22"/>
      <c r="I134" s="173"/>
      <c r="J134" s="173"/>
      <c r="K134" s="173"/>
      <c r="L134" s="173"/>
      <c r="M134" s="173"/>
      <c r="N134" s="173"/>
      <c r="O134" s="173"/>
      <c r="P134" s="173"/>
      <c r="Q134" s="173"/>
      <c r="R134" s="173"/>
      <c r="S134" s="173"/>
      <c r="T134" s="173"/>
      <c r="U134" s="173"/>
      <c r="V134" s="173"/>
      <c r="W134" s="173"/>
      <c r="X134" s="173"/>
      <c r="Y134" s="173"/>
      <c r="Z134" s="22"/>
      <c r="AA134" s="173"/>
      <c r="AB134" s="57"/>
      <c r="AC134" s="173"/>
      <c r="AD134" s="173"/>
      <c r="AE134" s="173"/>
      <c r="AF134" s="173"/>
      <c r="AG134" s="173"/>
      <c r="AH134" s="22"/>
      <c r="AI134" s="27">
        <f>SUM(G134:AA134)</f>
        <v>0</v>
      </c>
    </row>
    <row r="135" spans="1:45" ht="16.5" thickTop="1" thickBot="1" x14ac:dyDescent="0.3">
      <c r="A135" s="174"/>
      <c r="B135" s="173"/>
      <c r="C135" s="173"/>
      <c r="D135" s="173"/>
      <c r="E135" s="173"/>
      <c r="F135" s="173"/>
      <c r="G135" s="173"/>
      <c r="H135" s="22"/>
      <c r="I135" s="173"/>
      <c r="J135" s="173"/>
      <c r="K135" s="173"/>
      <c r="L135" s="173"/>
      <c r="M135" s="173"/>
      <c r="N135" s="173"/>
      <c r="O135" s="173"/>
      <c r="P135" s="173"/>
      <c r="Q135" s="173"/>
      <c r="R135" s="173"/>
      <c r="S135" s="173"/>
      <c r="T135" s="173"/>
      <c r="U135" s="173"/>
      <c r="V135" s="173"/>
      <c r="W135" s="173"/>
      <c r="X135" s="173"/>
      <c r="Y135" s="173"/>
      <c r="Z135" s="22"/>
      <c r="AA135" s="173"/>
      <c r="AB135" s="57"/>
      <c r="AC135" s="173"/>
      <c r="AD135" s="173"/>
      <c r="AE135" s="173"/>
      <c r="AF135" s="173"/>
      <c r="AG135" s="173"/>
      <c r="AH135" s="22"/>
      <c r="AI135" s="27"/>
      <c r="AO135" s="15"/>
      <c r="AP135" s="15"/>
      <c r="AQ135" s="15"/>
      <c r="AR135" s="15"/>
      <c r="AS135" s="15"/>
    </row>
    <row r="136" spans="1:45" ht="16.5" thickTop="1" thickBot="1" x14ac:dyDescent="0.3">
      <c r="A136" s="178"/>
      <c r="B136" s="173"/>
      <c r="C136" s="173"/>
      <c r="D136" s="173"/>
      <c r="E136" s="173"/>
      <c r="F136" s="173"/>
      <c r="G136" s="173"/>
      <c r="H136" s="22"/>
      <c r="I136" s="173"/>
      <c r="J136" s="173"/>
      <c r="K136" s="173"/>
      <c r="L136" s="173"/>
      <c r="M136" s="173"/>
      <c r="N136" s="173"/>
      <c r="O136" s="173"/>
      <c r="P136" s="173"/>
      <c r="Q136" s="173"/>
      <c r="R136" s="173"/>
      <c r="S136" s="173"/>
      <c r="T136" s="173"/>
      <c r="U136" s="173"/>
      <c r="V136" s="173"/>
      <c r="W136" s="173"/>
      <c r="X136" s="173"/>
      <c r="Y136" s="173"/>
      <c r="Z136" s="22"/>
      <c r="AA136" s="173"/>
      <c r="AB136" s="57"/>
      <c r="AC136" s="173"/>
      <c r="AD136" s="173"/>
      <c r="AE136" s="173"/>
      <c r="AF136" s="173"/>
      <c r="AG136" s="173"/>
      <c r="AH136" s="22"/>
      <c r="AI136" s="27"/>
      <c r="AO136" s="15"/>
      <c r="AP136" s="15"/>
      <c r="AQ136" s="15"/>
      <c r="AR136" s="15"/>
      <c r="AS136" s="15"/>
    </row>
    <row r="137" spans="1:45" ht="16.5" thickTop="1" thickBot="1" x14ac:dyDescent="0.3">
      <c r="A137" s="178"/>
      <c r="B137" s="173"/>
      <c r="C137" s="173"/>
      <c r="D137" s="173"/>
      <c r="E137" s="173"/>
      <c r="F137" s="173"/>
      <c r="G137" s="173"/>
      <c r="H137" s="22"/>
      <c r="I137" s="173"/>
      <c r="J137" s="173"/>
      <c r="K137" s="173"/>
      <c r="L137" s="173"/>
      <c r="M137" s="173"/>
      <c r="N137" s="173"/>
      <c r="O137" s="173"/>
      <c r="P137" s="173"/>
      <c r="Q137" s="173"/>
      <c r="R137" s="173"/>
      <c r="S137" s="173"/>
      <c r="T137" s="173"/>
      <c r="U137" s="173"/>
      <c r="V137" s="173"/>
      <c r="W137" s="173"/>
      <c r="X137" s="173"/>
      <c r="Y137" s="173"/>
      <c r="Z137" s="22"/>
      <c r="AA137" s="173"/>
      <c r="AB137" s="57"/>
      <c r="AC137" s="173"/>
      <c r="AD137" s="173"/>
      <c r="AE137" s="173"/>
      <c r="AF137" s="173"/>
      <c r="AG137" s="173"/>
      <c r="AH137" s="22"/>
      <c r="AI137" s="27"/>
      <c r="AO137" s="15"/>
      <c r="AP137" s="15"/>
      <c r="AQ137" s="15"/>
      <c r="AR137" s="15"/>
      <c r="AS137" s="15"/>
    </row>
    <row r="138" spans="1:45" ht="16.5" thickTop="1" thickBot="1" x14ac:dyDescent="0.3">
      <c r="A138" s="178"/>
      <c r="B138" s="173"/>
      <c r="C138" s="173"/>
      <c r="D138" s="173"/>
      <c r="E138" s="173"/>
      <c r="F138" s="173"/>
      <c r="G138" s="173"/>
      <c r="H138" s="22"/>
      <c r="I138" s="173"/>
      <c r="J138" s="173"/>
      <c r="K138" s="173"/>
      <c r="L138" s="173"/>
      <c r="M138" s="173"/>
      <c r="N138" s="173"/>
      <c r="O138" s="173"/>
      <c r="P138" s="173"/>
      <c r="Q138" s="173"/>
      <c r="R138" s="173"/>
      <c r="S138" s="173"/>
      <c r="T138" s="173"/>
      <c r="U138" s="173"/>
      <c r="V138" s="173"/>
      <c r="W138" s="173"/>
      <c r="X138" s="173"/>
      <c r="Y138" s="173"/>
      <c r="Z138" s="22"/>
      <c r="AA138" s="173"/>
      <c r="AB138" s="57"/>
      <c r="AC138" s="173"/>
      <c r="AD138" s="173"/>
      <c r="AE138" s="173"/>
      <c r="AF138" s="173"/>
      <c r="AG138" s="173"/>
      <c r="AH138" s="22"/>
      <c r="AI138" s="27"/>
      <c r="AO138" s="15"/>
      <c r="AP138" s="15"/>
      <c r="AQ138" s="15"/>
      <c r="AR138" s="15"/>
      <c r="AS138" s="15"/>
    </row>
    <row r="139" spans="1:45" ht="16.5" thickTop="1" thickBot="1" x14ac:dyDescent="0.3">
      <c r="A139" s="178"/>
      <c r="B139" s="173"/>
      <c r="C139" s="173"/>
      <c r="D139" s="173"/>
      <c r="E139" s="173"/>
      <c r="F139" s="173"/>
      <c r="G139" s="173"/>
      <c r="H139" s="22"/>
      <c r="I139" s="173"/>
      <c r="J139" s="173"/>
      <c r="K139" s="173"/>
      <c r="L139" s="173"/>
      <c r="M139" s="173"/>
      <c r="N139" s="173"/>
      <c r="O139" s="173"/>
      <c r="P139" s="173"/>
      <c r="Q139" s="173"/>
      <c r="R139" s="173"/>
      <c r="S139" s="173"/>
      <c r="T139" s="173"/>
      <c r="U139" s="173"/>
      <c r="V139" s="173"/>
      <c r="W139" s="173"/>
      <c r="X139" s="173"/>
      <c r="Y139" s="173"/>
      <c r="Z139" s="22"/>
      <c r="AA139" s="173"/>
      <c r="AB139" s="57"/>
      <c r="AC139" s="173"/>
      <c r="AD139" s="173"/>
      <c r="AE139" s="173"/>
      <c r="AF139" s="173"/>
      <c r="AG139" s="173"/>
      <c r="AH139" s="22"/>
      <c r="AI139" s="27"/>
      <c r="AO139" s="15"/>
      <c r="AP139" s="15"/>
      <c r="AQ139" s="15"/>
      <c r="AR139" s="15"/>
      <c r="AS139" s="15"/>
    </row>
    <row r="140" spans="1:45" ht="16.5" thickTop="1" thickBot="1" x14ac:dyDescent="0.3">
      <c r="A140" s="176"/>
      <c r="B140" s="173"/>
      <c r="C140" s="173"/>
      <c r="D140" s="173"/>
      <c r="E140" s="173"/>
      <c r="F140" s="173"/>
      <c r="G140" s="173"/>
      <c r="H140" s="22"/>
      <c r="I140" s="173"/>
      <c r="J140" s="173"/>
      <c r="K140" s="173"/>
      <c r="L140" s="173"/>
      <c r="M140" s="173"/>
      <c r="N140" s="173"/>
      <c r="O140" s="173"/>
      <c r="P140" s="173"/>
      <c r="Q140" s="173"/>
      <c r="R140" s="173"/>
      <c r="S140" s="173"/>
      <c r="T140" s="173"/>
      <c r="U140" s="173"/>
      <c r="V140" s="173"/>
      <c r="W140" s="173"/>
      <c r="X140" s="173"/>
      <c r="Y140" s="173"/>
      <c r="Z140" s="22"/>
      <c r="AA140" s="173"/>
      <c r="AB140" s="57"/>
      <c r="AC140" s="173"/>
      <c r="AD140" s="173"/>
      <c r="AE140" s="173"/>
      <c r="AF140" s="173"/>
      <c r="AG140" s="173"/>
      <c r="AH140" s="22"/>
      <c r="AI140" s="27">
        <f>SUM(G140:AA140)</f>
        <v>0</v>
      </c>
    </row>
    <row r="141" spans="1:45" ht="16.5" thickTop="1" thickBot="1" x14ac:dyDescent="0.3">
      <c r="A141" s="176"/>
      <c r="B141" s="173"/>
      <c r="C141" s="173"/>
      <c r="D141" s="173"/>
      <c r="E141" s="173"/>
      <c r="F141" s="173"/>
      <c r="G141" s="173"/>
      <c r="H141" s="22"/>
      <c r="I141" s="173"/>
      <c r="J141" s="173"/>
      <c r="K141" s="173"/>
      <c r="L141" s="173"/>
      <c r="M141" s="173"/>
      <c r="N141" s="173"/>
      <c r="O141" s="173"/>
      <c r="P141" s="173"/>
      <c r="Q141" s="173"/>
      <c r="R141" s="173"/>
      <c r="S141" s="173"/>
      <c r="T141" s="173"/>
      <c r="U141" s="173"/>
      <c r="V141" s="173"/>
      <c r="W141" s="173"/>
      <c r="X141" s="173"/>
      <c r="Y141" s="173"/>
      <c r="Z141" s="22"/>
      <c r="AA141" s="173"/>
      <c r="AB141" s="57"/>
      <c r="AC141" s="173"/>
      <c r="AD141" s="173"/>
      <c r="AE141" s="173"/>
      <c r="AF141" s="173"/>
      <c r="AG141" s="173"/>
      <c r="AH141" s="22"/>
      <c r="AI141" s="27">
        <f>SUM(G141:AA141)</f>
        <v>0</v>
      </c>
    </row>
    <row r="142" spans="1:45" ht="18.75" customHeight="1" thickTop="1" thickBot="1" x14ac:dyDescent="0.3">
      <c r="A142" s="174"/>
      <c r="B142" s="177"/>
      <c r="C142" s="177"/>
      <c r="D142" s="177"/>
      <c r="E142" s="177"/>
      <c r="F142" s="177"/>
      <c r="G142" s="177"/>
      <c r="H142" s="22"/>
      <c r="I142" s="177"/>
      <c r="J142" s="177"/>
      <c r="K142" s="177"/>
      <c r="L142" s="173"/>
      <c r="M142" s="173"/>
      <c r="N142" s="173"/>
      <c r="O142" s="173"/>
      <c r="P142" s="173"/>
      <c r="Q142" s="173"/>
      <c r="R142" s="173"/>
      <c r="S142" s="173"/>
      <c r="T142" s="173"/>
      <c r="U142" s="173"/>
      <c r="V142" s="173"/>
      <c r="W142" s="173"/>
      <c r="X142" s="173"/>
      <c r="Y142" s="173"/>
      <c r="Z142" s="22"/>
      <c r="AA142" s="173"/>
      <c r="AB142" s="57"/>
      <c r="AC142" s="173"/>
      <c r="AD142" s="173"/>
      <c r="AE142" s="173"/>
      <c r="AF142" s="173"/>
      <c r="AG142" s="173"/>
      <c r="AH142" s="22"/>
      <c r="AI142" s="27"/>
      <c r="AO142" s="15"/>
      <c r="AP142" s="15"/>
      <c r="AQ142" s="15"/>
      <c r="AR142" s="15"/>
      <c r="AS142" s="15"/>
    </row>
    <row r="143" spans="1:45" ht="17.25" customHeight="1" thickTop="1" thickBot="1" x14ac:dyDescent="0.3">
      <c r="A143" s="174"/>
      <c r="B143" s="177"/>
      <c r="C143" s="177"/>
      <c r="D143" s="177"/>
      <c r="E143" s="177"/>
      <c r="F143" s="177"/>
      <c r="G143" s="177"/>
      <c r="H143" s="22"/>
      <c r="I143" s="177"/>
      <c r="J143" s="177"/>
      <c r="K143" s="177"/>
      <c r="L143" s="173"/>
      <c r="M143" s="173"/>
      <c r="N143" s="173"/>
      <c r="O143" s="173"/>
      <c r="P143" s="173"/>
      <c r="Q143" s="173"/>
      <c r="R143" s="173"/>
      <c r="S143" s="173"/>
      <c r="T143" s="173"/>
      <c r="U143" s="173"/>
      <c r="V143" s="173"/>
      <c r="W143" s="173"/>
      <c r="X143" s="173"/>
      <c r="Y143" s="173"/>
      <c r="Z143" s="22"/>
      <c r="AA143" s="173"/>
      <c r="AB143" s="57"/>
      <c r="AC143" s="173"/>
      <c r="AD143" s="173"/>
      <c r="AE143" s="173"/>
      <c r="AF143" s="173"/>
      <c r="AG143" s="173"/>
      <c r="AH143" s="22"/>
      <c r="AI143" s="27"/>
      <c r="AO143" s="15"/>
      <c r="AP143" s="15"/>
      <c r="AQ143" s="15"/>
      <c r="AR143" s="15"/>
      <c r="AS143" s="15"/>
    </row>
    <row r="144" spans="1:45" ht="20.25" customHeight="1" thickTop="1" thickBot="1" x14ac:dyDescent="0.3">
      <c r="A144" s="174"/>
      <c r="B144" s="177"/>
      <c r="C144" s="177"/>
      <c r="D144" s="177"/>
      <c r="E144" s="177"/>
      <c r="F144" s="177"/>
      <c r="G144" s="177"/>
      <c r="H144" s="22"/>
      <c r="I144" s="177"/>
      <c r="J144" s="177"/>
      <c r="K144" s="177"/>
      <c r="L144" s="173"/>
      <c r="M144" s="173"/>
      <c r="N144" s="173"/>
      <c r="O144" s="173"/>
      <c r="P144" s="173"/>
      <c r="Q144" s="173"/>
      <c r="R144" s="173"/>
      <c r="S144" s="173"/>
      <c r="T144" s="173"/>
      <c r="U144" s="173"/>
      <c r="V144" s="173"/>
      <c r="W144" s="173"/>
      <c r="X144" s="173"/>
      <c r="Y144" s="173"/>
      <c r="Z144" s="22"/>
      <c r="AA144" s="173"/>
      <c r="AB144" s="57"/>
      <c r="AC144" s="173"/>
      <c r="AD144" s="173"/>
      <c r="AE144" s="173"/>
      <c r="AF144" s="173"/>
      <c r="AG144" s="173"/>
      <c r="AH144" s="22"/>
      <c r="AI144" s="27"/>
      <c r="AO144" s="15"/>
      <c r="AP144" s="15"/>
      <c r="AQ144" s="15"/>
      <c r="AR144" s="15"/>
      <c r="AS144" s="15"/>
    </row>
    <row r="145" spans="1:45" ht="18" customHeight="1" thickTop="1" thickBot="1" x14ac:dyDescent="0.3">
      <c r="A145" s="174"/>
      <c r="B145" s="177"/>
      <c r="C145" s="177"/>
      <c r="D145" s="177"/>
      <c r="E145" s="177"/>
      <c r="F145" s="177"/>
      <c r="G145" s="177"/>
      <c r="H145" s="22"/>
      <c r="I145" s="177"/>
      <c r="J145" s="177"/>
      <c r="K145" s="177"/>
      <c r="L145" s="173"/>
      <c r="M145" s="173"/>
      <c r="N145" s="173"/>
      <c r="O145" s="173"/>
      <c r="P145" s="173"/>
      <c r="Q145" s="173"/>
      <c r="R145" s="173"/>
      <c r="S145" s="173"/>
      <c r="T145" s="173"/>
      <c r="U145" s="173"/>
      <c r="V145" s="173"/>
      <c r="W145" s="173"/>
      <c r="X145" s="173"/>
      <c r="Y145" s="173"/>
      <c r="Z145" s="22"/>
      <c r="AA145" s="173"/>
      <c r="AB145" s="57"/>
      <c r="AC145" s="173"/>
      <c r="AD145" s="173"/>
      <c r="AE145" s="173"/>
      <c r="AF145" s="173"/>
      <c r="AG145" s="173"/>
      <c r="AH145" s="22"/>
      <c r="AI145" s="27"/>
      <c r="AO145" s="15"/>
      <c r="AP145" s="15"/>
      <c r="AQ145" s="15"/>
      <c r="AR145" s="15"/>
      <c r="AS145" s="15"/>
    </row>
    <row r="146" spans="1:45" ht="18" customHeight="1" thickTop="1" thickBot="1" x14ac:dyDescent="0.3">
      <c r="A146" s="174"/>
      <c r="B146" s="177"/>
      <c r="C146" s="177"/>
      <c r="D146" s="177"/>
      <c r="E146" s="177"/>
      <c r="F146" s="177"/>
      <c r="G146" s="177"/>
      <c r="H146" s="22"/>
      <c r="I146" s="177"/>
      <c r="J146" s="177"/>
      <c r="K146" s="177"/>
      <c r="L146" s="173"/>
      <c r="M146" s="173"/>
      <c r="N146" s="173"/>
      <c r="O146" s="173"/>
      <c r="P146" s="173"/>
      <c r="Q146" s="173"/>
      <c r="R146" s="173"/>
      <c r="S146" s="173"/>
      <c r="T146" s="173"/>
      <c r="U146" s="173"/>
      <c r="V146" s="173"/>
      <c r="W146" s="173"/>
      <c r="X146" s="173"/>
      <c r="Y146" s="173"/>
      <c r="Z146" s="22"/>
      <c r="AA146" s="173"/>
      <c r="AB146" s="57"/>
      <c r="AC146" s="173"/>
      <c r="AD146" s="173"/>
      <c r="AE146" s="173"/>
      <c r="AF146" s="173"/>
      <c r="AG146" s="173"/>
      <c r="AH146" s="22"/>
      <c r="AI146" s="27"/>
      <c r="AO146" s="15"/>
      <c r="AP146" s="15"/>
      <c r="AQ146" s="15"/>
      <c r="AR146" s="15"/>
      <c r="AS146" s="15"/>
    </row>
    <row r="147" spans="1:45" ht="18" customHeight="1" thickTop="1" thickBot="1" x14ac:dyDescent="0.3">
      <c r="A147" s="174"/>
      <c r="B147" s="177"/>
      <c r="C147" s="177"/>
      <c r="D147" s="177"/>
      <c r="E147" s="177"/>
      <c r="F147" s="177"/>
      <c r="G147" s="177"/>
      <c r="H147" s="22"/>
      <c r="I147" s="177"/>
      <c r="J147" s="177"/>
      <c r="K147" s="177"/>
      <c r="L147" s="173"/>
      <c r="M147" s="173"/>
      <c r="N147" s="173"/>
      <c r="O147" s="173"/>
      <c r="P147" s="173"/>
      <c r="Q147" s="173"/>
      <c r="R147" s="173"/>
      <c r="S147" s="173"/>
      <c r="T147" s="173"/>
      <c r="U147" s="173"/>
      <c r="V147" s="173"/>
      <c r="W147" s="173"/>
      <c r="X147" s="173"/>
      <c r="Y147" s="173"/>
      <c r="Z147" s="22"/>
      <c r="AA147" s="173"/>
      <c r="AB147" s="57"/>
      <c r="AC147" s="173"/>
      <c r="AD147" s="173"/>
      <c r="AE147" s="173"/>
      <c r="AF147" s="173"/>
      <c r="AG147" s="173"/>
      <c r="AH147" s="22"/>
      <c r="AI147" s="27"/>
      <c r="AO147" s="15"/>
      <c r="AP147" s="15"/>
      <c r="AQ147" s="15"/>
      <c r="AR147" s="15"/>
      <c r="AS147" s="15"/>
    </row>
    <row r="148" spans="1:45" ht="18" customHeight="1" thickTop="1" thickBot="1" x14ac:dyDescent="0.3">
      <c r="A148" s="174"/>
      <c r="B148" s="177"/>
      <c r="C148" s="177"/>
      <c r="D148" s="177"/>
      <c r="E148" s="177"/>
      <c r="F148" s="177"/>
      <c r="G148" s="177"/>
      <c r="H148" s="22"/>
      <c r="I148" s="177"/>
      <c r="J148" s="177"/>
      <c r="K148" s="177"/>
      <c r="L148" s="173"/>
      <c r="M148" s="173"/>
      <c r="N148" s="173"/>
      <c r="O148" s="173"/>
      <c r="P148" s="173"/>
      <c r="Q148" s="173"/>
      <c r="R148" s="173"/>
      <c r="S148" s="173"/>
      <c r="T148" s="173"/>
      <c r="U148" s="173"/>
      <c r="V148" s="173"/>
      <c r="W148" s="173"/>
      <c r="X148" s="173"/>
      <c r="Y148" s="173"/>
      <c r="Z148" s="22"/>
      <c r="AA148" s="173"/>
      <c r="AB148" s="57"/>
      <c r="AC148" s="173"/>
      <c r="AD148" s="173"/>
      <c r="AE148" s="173"/>
      <c r="AF148" s="173"/>
      <c r="AG148" s="173"/>
      <c r="AH148" s="22"/>
      <c r="AI148" s="27"/>
      <c r="AO148" s="15"/>
      <c r="AP148" s="15"/>
      <c r="AQ148" s="15"/>
      <c r="AR148" s="15"/>
      <c r="AS148" s="15"/>
    </row>
    <row r="149" spans="1:45" ht="24.75" customHeight="1" thickTop="1" thickBot="1" x14ac:dyDescent="0.3">
      <c r="A149" s="174"/>
      <c r="B149" s="177"/>
      <c r="C149" s="177"/>
      <c r="D149" s="177"/>
      <c r="E149" s="177"/>
      <c r="F149" s="177"/>
      <c r="G149" s="177"/>
      <c r="H149" s="22"/>
      <c r="I149" s="177"/>
      <c r="J149" s="177"/>
      <c r="K149" s="177"/>
      <c r="L149" s="173"/>
      <c r="M149" s="173"/>
      <c r="N149" s="173"/>
      <c r="O149" s="173"/>
      <c r="P149" s="173"/>
      <c r="Q149" s="173"/>
      <c r="R149" s="173"/>
      <c r="S149" s="173"/>
      <c r="T149" s="173"/>
      <c r="U149" s="173"/>
      <c r="V149" s="173"/>
      <c r="W149" s="173"/>
      <c r="X149" s="173"/>
      <c r="Y149" s="173"/>
      <c r="Z149" s="22"/>
      <c r="AA149" s="173"/>
      <c r="AB149" s="57"/>
      <c r="AC149" s="173"/>
      <c r="AD149" s="173"/>
      <c r="AE149" s="173"/>
      <c r="AF149" s="173"/>
      <c r="AG149" s="173"/>
      <c r="AH149" s="22"/>
      <c r="AI149" s="27"/>
      <c r="AO149" s="15"/>
      <c r="AP149" s="15"/>
      <c r="AQ149" s="15"/>
      <c r="AR149" s="15"/>
      <c r="AS149" s="15"/>
    </row>
    <row r="150" spans="1:45" ht="24.75" customHeight="1" thickTop="1" thickBot="1" x14ac:dyDescent="0.3">
      <c r="A150" s="174"/>
      <c r="B150" s="177"/>
      <c r="C150" s="177"/>
      <c r="D150" s="177"/>
      <c r="E150" s="177"/>
      <c r="F150" s="177"/>
      <c r="G150" s="177"/>
      <c r="H150" s="22"/>
      <c r="I150" s="177"/>
      <c r="J150" s="177"/>
      <c r="K150" s="177"/>
      <c r="L150" s="173"/>
      <c r="M150" s="173"/>
      <c r="N150" s="173"/>
      <c r="O150" s="173"/>
      <c r="P150" s="173"/>
      <c r="Q150" s="173"/>
      <c r="R150" s="173"/>
      <c r="S150" s="173"/>
      <c r="T150" s="173"/>
      <c r="U150" s="173"/>
      <c r="V150" s="173"/>
      <c r="W150" s="173"/>
      <c r="X150" s="173"/>
      <c r="Y150" s="173"/>
      <c r="Z150" s="22"/>
      <c r="AA150" s="173"/>
      <c r="AB150" s="57"/>
      <c r="AC150" s="173"/>
      <c r="AD150" s="173"/>
      <c r="AE150" s="173"/>
      <c r="AF150" s="173"/>
      <c r="AG150" s="173"/>
      <c r="AH150" s="22"/>
      <c r="AI150" s="27"/>
      <c r="AO150" s="15"/>
      <c r="AP150" s="15"/>
      <c r="AQ150" s="15"/>
      <c r="AR150" s="15"/>
      <c r="AS150" s="15"/>
    </row>
    <row r="151" spans="1:45" ht="24.75" customHeight="1" thickTop="1" thickBot="1" x14ac:dyDescent="0.3">
      <c r="A151" s="174"/>
      <c r="B151" s="177"/>
      <c r="C151" s="177"/>
      <c r="D151" s="177"/>
      <c r="E151" s="177"/>
      <c r="F151" s="177"/>
      <c r="G151" s="177"/>
      <c r="H151" s="22"/>
      <c r="I151" s="177"/>
      <c r="J151" s="177"/>
      <c r="K151" s="177"/>
      <c r="L151" s="173"/>
      <c r="M151" s="173"/>
      <c r="N151" s="173"/>
      <c r="O151" s="173"/>
      <c r="P151" s="173"/>
      <c r="Q151" s="173"/>
      <c r="R151" s="173"/>
      <c r="S151" s="173"/>
      <c r="T151" s="173"/>
      <c r="U151" s="173"/>
      <c r="V151" s="173"/>
      <c r="W151" s="173"/>
      <c r="X151" s="173"/>
      <c r="Y151" s="173"/>
      <c r="Z151" s="22"/>
      <c r="AA151" s="173"/>
      <c r="AB151" s="57"/>
      <c r="AC151" s="173"/>
      <c r="AD151" s="173"/>
      <c r="AE151" s="173"/>
      <c r="AF151" s="173"/>
      <c r="AG151" s="173"/>
      <c r="AH151" s="22"/>
      <c r="AI151" s="27"/>
      <c r="AO151" s="15"/>
      <c r="AP151" s="15"/>
      <c r="AQ151" s="15"/>
      <c r="AR151" s="15"/>
      <c r="AS151" s="15"/>
    </row>
    <row r="152" spans="1:45" ht="18" customHeight="1" thickTop="1" thickBot="1" x14ac:dyDescent="0.3">
      <c r="A152" s="174"/>
      <c r="B152" s="177"/>
      <c r="C152" s="177"/>
      <c r="D152" s="177"/>
      <c r="E152" s="177"/>
      <c r="F152" s="177"/>
      <c r="G152" s="177"/>
      <c r="H152" s="22"/>
      <c r="I152" s="177"/>
      <c r="J152" s="177"/>
      <c r="K152" s="177"/>
      <c r="L152" s="173"/>
      <c r="M152" s="173"/>
      <c r="N152" s="173"/>
      <c r="O152" s="173"/>
      <c r="P152" s="173"/>
      <c r="Q152" s="173"/>
      <c r="R152" s="173"/>
      <c r="S152" s="173"/>
      <c r="T152" s="173"/>
      <c r="U152" s="173"/>
      <c r="V152" s="173"/>
      <c r="W152" s="173"/>
      <c r="X152" s="173"/>
      <c r="Y152" s="173"/>
      <c r="Z152" s="22"/>
      <c r="AA152" s="173"/>
      <c r="AB152" s="57"/>
      <c r="AC152" s="173"/>
      <c r="AD152" s="173"/>
      <c r="AE152" s="173"/>
      <c r="AF152" s="173"/>
      <c r="AG152" s="173"/>
      <c r="AH152" s="22"/>
      <c r="AI152" s="27"/>
      <c r="AO152" s="15"/>
      <c r="AP152" s="15"/>
      <c r="AQ152" s="15"/>
      <c r="AR152" s="15"/>
      <c r="AS152" s="15"/>
    </row>
    <row r="153" spans="1:45" ht="16.5" thickTop="1" thickBot="1" x14ac:dyDescent="0.3">
      <c r="A153" s="176"/>
      <c r="B153" s="228"/>
      <c r="C153" s="228"/>
      <c r="D153" s="228"/>
      <c r="E153" s="228"/>
      <c r="F153" s="228"/>
      <c r="G153" s="228"/>
      <c r="H153" s="22"/>
      <c r="I153" s="228"/>
      <c r="J153" s="228"/>
      <c r="K153" s="228"/>
      <c r="L153" s="173"/>
      <c r="M153" s="173"/>
      <c r="N153" s="173"/>
      <c r="O153" s="173"/>
      <c r="P153" s="173"/>
      <c r="Q153" s="173"/>
      <c r="R153" s="173"/>
      <c r="S153" s="173"/>
      <c r="T153" s="173"/>
      <c r="U153" s="173"/>
      <c r="V153" s="173"/>
      <c r="W153" s="173"/>
      <c r="X153" s="173"/>
      <c r="Y153" s="173"/>
      <c r="Z153" s="22"/>
      <c r="AA153" s="173"/>
      <c r="AB153" s="57"/>
      <c r="AC153" s="173"/>
      <c r="AD153" s="173"/>
      <c r="AE153" s="173"/>
      <c r="AF153" s="173"/>
      <c r="AG153" s="173"/>
      <c r="AH153" s="22"/>
      <c r="AI153" s="27">
        <f>SUM(G153:AA153)</f>
        <v>0</v>
      </c>
    </row>
    <row r="154" spans="1:45" ht="17.25" thickTop="1" thickBot="1" x14ac:dyDescent="0.3">
      <c r="A154" s="37" t="s">
        <v>95</v>
      </c>
      <c r="B154" s="27">
        <f t="shared" ref="B154:G154" si="23">SUM(B132:B153)</f>
        <v>0</v>
      </c>
      <c r="C154" s="27">
        <f t="shared" si="23"/>
        <v>0</v>
      </c>
      <c r="D154" s="27">
        <f t="shared" si="23"/>
        <v>0</v>
      </c>
      <c r="E154" s="27">
        <f t="shared" si="23"/>
        <v>0</v>
      </c>
      <c r="F154" s="27">
        <f t="shared" si="23"/>
        <v>0</v>
      </c>
      <c r="G154" s="27">
        <f t="shared" si="23"/>
        <v>0</v>
      </c>
      <c r="H154" s="24"/>
      <c r="I154" s="27">
        <f t="shared" ref="I154:Y154" si="24">SUM(I132:I153)</f>
        <v>0</v>
      </c>
      <c r="J154" s="27">
        <f t="shared" si="24"/>
        <v>0</v>
      </c>
      <c r="K154" s="27">
        <f t="shared" si="24"/>
        <v>0</v>
      </c>
      <c r="L154" s="27">
        <f t="shared" si="24"/>
        <v>0</v>
      </c>
      <c r="M154" s="27">
        <f t="shared" si="24"/>
        <v>0</v>
      </c>
      <c r="N154" s="27">
        <f t="shared" si="24"/>
        <v>0</v>
      </c>
      <c r="O154" s="27">
        <f t="shared" si="24"/>
        <v>0</v>
      </c>
      <c r="P154" s="27">
        <f t="shared" si="24"/>
        <v>0</v>
      </c>
      <c r="Q154" s="27">
        <f t="shared" si="24"/>
        <v>0</v>
      </c>
      <c r="R154" s="27">
        <f t="shared" si="24"/>
        <v>0</v>
      </c>
      <c r="S154" s="27">
        <f t="shared" si="24"/>
        <v>0</v>
      </c>
      <c r="T154" s="27">
        <f t="shared" si="24"/>
        <v>0</v>
      </c>
      <c r="U154" s="27">
        <f t="shared" si="24"/>
        <v>0</v>
      </c>
      <c r="V154" s="27">
        <f t="shared" si="24"/>
        <v>0</v>
      </c>
      <c r="W154" s="27">
        <f t="shared" si="24"/>
        <v>0</v>
      </c>
      <c r="X154" s="27">
        <f t="shared" si="24"/>
        <v>0</v>
      </c>
      <c r="Y154" s="27">
        <f t="shared" si="24"/>
        <v>0</v>
      </c>
      <c r="Z154" s="22"/>
      <c r="AA154" s="27">
        <f>SUM(AA132:AA153)</f>
        <v>0</v>
      </c>
      <c r="AB154" s="58"/>
      <c r="AC154" s="27">
        <f>SUM(AC132:AC153)</f>
        <v>0</v>
      </c>
      <c r="AD154" s="27">
        <f>SUM(AD132:AD153)</f>
        <v>0</v>
      </c>
      <c r="AE154" s="27">
        <f>SUM(AE132:AE153)</f>
        <v>0</v>
      </c>
      <c r="AF154" s="27">
        <f>SUM(AF132:AF153)</f>
        <v>0</v>
      </c>
      <c r="AG154" s="27">
        <f>SUM(AG132:AG153)</f>
        <v>0</v>
      </c>
      <c r="AH154" s="24"/>
      <c r="AI154" s="31">
        <f>SUM(G154:AA154)</f>
        <v>0</v>
      </c>
    </row>
    <row r="155" spans="1:45" ht="15.75" x14ac:dyDescent="0.25">
      <c r="A155" s="23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2"/>
      <c r="AA155" s="24"/>
      <c r="AB155" s="58"/>
      <c r="AC155" s="24"/>
      <c r="AD155" s="24"/>
      <c r="AE155" s="24"/>
      <c r="AF155" s="24"/>
      <c r="AG155" s="24"/>
      <c r="AH155" s="24"/>
      <c r="AI155" s="43"/>
    </row>
    <row r="156" spans="1:45" ht="10.9" customHeight="1" thickBot="1" x14ac:dyDescent="0.3">
      <c r="A156" s="16"/>
      <c r="B156" s="38"/>
      <c r="C156" s="38"/>
      <c r="D156" s="38"/>
      <c r="E156" s="38"/>
      <c r="F156" s="38"/>
      <c r="G156" s="38"/>
      <c r="H156" s="15"/>
      <c r="I156" s="38"/>
      <c r="J156" s="38"/>
      <c r="K156" s="38"/>
      <c r="L156" s="15"/>
      <c r="M156" s="15"/>
      <c r="N156" s="15"/>
      <c r="O156" s="15"/>
      <c r="P156" s="15"/>
      <c r="Q156" s="15"/>
      <c r="R156" s="15"/>
      <c r="S156" s="15"/>
      <c r="T156" s="15"/>
      <c r="U156" s="15"/>
      <c r="V156" s="15"/>
      <c r="W156" s="15"/>
      <c r="X156" s="15"/>
      <c r="Y156" s="15"/>
      <c r="Z156" s="15"/>
      <c r="AA156" s="38"/>
      <c r="AB156" s="54"/>
      <c r="AC156" s="38"/>
      <c r="AD156" s="15"/>
      <c r="AE156" s="15"/>
      <c r="AF156" s="15"/>
      <c r="AG156" s="15"/>
      <c r="AH156" s="15"/>
      <c r="AI156" s="38"/>
    </row>
    <row r="157" spans="1:45" ht="49.5" thickTop="1" thickBot="1" x14ac:dyDescent="0.3">
      <c r="A157" s="39" t="s">
        <v>96</v>
      </c>
      <c r="B157" s="27">
        <f t="shared" ref="B157:G157" si="25">$G$29</f>
        <v>0</v>
      </c>
      <c r="C157" s="27">
        <f t="shared" si="25"/>
        <v>0</v>
      </c>
      <c r="D157" s="27">
        <f t="shared" si="25"/>
        <v>0</v>
      </c>
      <c r="E157" s="27">
        <f t="shared" si="25"/>
        <v>0</v>
      </c>
      <c r="F157" s="27">
        <f t="shared" si="25"/>
        <v>0</v>
      </c>
      <c r="G157" s="27">
        <f t="shared" si="25"/>
        <v>0</v>
      </c>
      <c r="H157" s="24"/>
      <c r="I157" s="27" t="e">
        <f>$I$29</f>
        <v>#REF!</v>
      </c>
      <c r="J157" s="27" t="e">
        <f>$J$29</f>
        <v>#REF!</v>
      </c>
      <c r="K157" s="27" t="e">
        <f t="shared" ref="K157:Y157" si="26">K29</f>
        <v>#REF!</v>
      </c>
      <c r="L157" s="27" t="e">
        <f t="shared" si="26"/>
        <v>#REF!</v>
      </c>
      <c r="M157" s="27">
        <f t="shared" si="26"/>
        <v>0</v>
      </c>
      <c r="N157" s="27" t="e">
        <f t="shared" si="26"/>
        <v>#REF!</v>
      </c>
      <c r="O157" s="27">
        <f t="shared" si="26"/>
        <v>0</v>
      </c>
      <c r="P157" s="27" t="e">
        <f t="shared" si="26"/>
        <v>#REF!</v>
      </c>
      <c r="Q157" s="27" t="e">
        <f t="shared" si="26"/>
        <v>#REF!</v>
      </c>
      <c r="R157" s="27" t="e">
        <f t="shared" si="26"/>
        <v>#REF!</v>
      </c>
      <c r="S157" s="27" t="e">
        <f t="shared" si="26"/>
        <v>#REF!</v>
      </c>
      <c r="T157" s="27" t="e">
        <f t="shared" si="26"/>
        <v>#REF!</v>
      </c>
      <c r="U157" s="27" t="e">
        <f t="shared" si="26"/>
        <v>#REF!</v>
      </c>
      <c r="V157" s="27" t="e">
        <f t="shared" si="26"/>
        <v>#REF!</v>
      </c>
      <c r="W157" s="27" t="e">
        <f t="shared" si="26"/>
        <v>#REF!</v>
      </c>
      <c r="X157" s="27" t="e">
        <f t="shared" si="26"/>
        <v>#REF!</v>
      </c>
      <c r="Y157" s="27" t="e">
        <f t="shared" si="26"/>
        <v>#REF!</v>
      </c>
      <c r="Z157" s="24"/>
      <c r="AA157" s="27">
        <f>$AA$29</f>
        <v>0</v>
      </c>
      <c r="AB157" s="58"/>
      <c r="AC157" s="27">
        <f>$AA$29</f>
        <v>0</v>
      </c>
      <c r="AD157" s="27">
        <f>$AA$29</f>
        <v>0</v>
      </c>
      <c r="AE157" s="27">
        <f>$AA$29</f>
        <v>0</v>
      </c>
      <c r="AF157" s="27">
        <f>$AA$29</f>
        <v>0</v>
      </c>
      <c r="AG157" s="27">
        <f>$AA$29</f>
        <v>0</v>
      </c>
      <c r="AH157" s="24"/>
      <c r="AI157" s="25" t="str">
        <f>AI29</f>
        <v>Total /activité par jour hors sous traitance</v>
      </c>
    </row>
    <row r="158" spans="1:45" ht="16.5" thickTop="1" thickBot="1" x14ac:dyDescent="0.3">
      <c r="A158" s="176"/>
      <c r="B158" s="173"/>
      <c r="C158" s="173"/>
      <c r="D158" s="173"/>
      <c r="E158" s="173"/>
      <c r="F158" s="173"/>
      <c r="G158" s="173"/>
      <c r="H158" s="22"/>
      <c r="I158" s="173"/>
      <c r="J158" s="173"/>
      <c r="K158" s="173"/>
      <c r="L158" s="173"/>
      <c r="M158" s="173"/>
      <c r="N158" s="173"/>
      <c r="O158" s="173"/>
      <c r="P158" s="173"/>
      <c r="Q158" s="173"/>
      <c r="R158" s="173"/>
      <c r="S158" s="173"/>
      <c r="T158" s="173"/>
      <c r="U158" s="173"/>
      <c r="V158" s="173"/>
      <c r="W158" s="173"/>
      <c r="X158" s="173"/>
      <c r="Y158" s="173"/>
      <c r="Z158" s="22"/>
      <c r="AA158" s="173"/>
      <c r="AB158" s="57"/>
      <c r="AC158" s="173"/>
      <c r="AD158" s="173"/>
      <c r="AE158" s="173"/>
      <c r="AF158" s="173"/>
      <c r="AG158" s="173"/>
      <c r="AH158" s="22"/>
      <c r="AI158" s="27">
        <f>SUM(G158:AG158)</f>
        <v>0</v>
      </c>
    </row>
    <row r="159" spans="1:45" ht="16.5" thickTop="1" thickBot="1" x14ac:dyDescent="0.3">
      <c r="A159" s="176"/>
      <c r="B159" s="173"/>
      <c r="C159" s="173"/>
      <c r="D159" s="173"/>
      <c r="E159" s="173"/>
      <c r="F159" s="173"/>
      <c r="G159" s="173"/>
      <c r="H159" s="22"/>
      <c r="I159" s="173"/>
      <c r="J159" s="173"/>
      <c r="K159" s="173"/>
      <c r="L159" s="173"/>
      <c r="M159" s="173"/>
      <c r="N159" s="173"/>
      <c r="O159" s="173"/>
      <c r="P159" s="173"/>
      <c r="Q159" s="173"/>
      <c r="R159" s="173"/>
      <c r="S159" s="173"/>
      <c r="T159" s="173"/>
      <c r="U159" s="173"/>
      <c r="V159" s="173"/>
      <c r="W159" s="173"/>
      <c r="X159" s="173"/>
      <c r="Y159" s="173"/>
      <c r="Z159" s="22"/>
      <c r="AA159" s="173"/>
      <c r="AB159" s="57"/>
      <c r="AC159" s="173"/>
      <c r="AD159" s="173"/>
      <c r="AE159" s="173"/>
      <c r="AF159" s="173"/>
      <c r="AG159" s="173"/>
      <c r="AH159" s="22"/>
      <c r="AI159" s="27">
        <f t="shared" ref="AI159:AI180" si="27">SUM(G159:AG159)</f>
        <v>0</v>
      </c>
    </row>
    <row r="160" spans="1:45" ht="16.5" thickTop="1" thickBot="1" x14ac:dyDescent="0.3">
      <c r="A160" s="176"/>
      <c r="B160" s="173"/>
      <c r="C160" s="173"/>
      <c r="D160" s="173"/>
      <c r="E160" s="173"/>
      <c r="F160" s="173"/>
      <c r="G160" s="173"/>
      <c r="H160" s="22"/>
      <c r="I160" s="173"/>
      <c r="J160" s="173"/>
      <c r="K160" s="173"/>
      <c r="L160" s="173"/>
      <c r="M160" s="173"/>
      <c r="N160" s="173"/>
      <c r="O160" s="173"/>
      <c r="P160" s="173"/>
      <c r="Q160" s="173"/>
      <c r="R160" s="173"/>
      <c r="S160" s="173"/>
      <c r="T160" s="173"/>
      <c r="U160" s="173"/>
      <c r="V160" s="173"/>
      <c r="W160" s="173"/>
      <c r="X160" s="173"/>
      <c r="Y160" s="173"/>
      <c r="Z160" s="22"/>
      <c r="AA160" s="173"/>
      <c r="AB160" s="57"/>
      <c r="AC160" s="173"/>
      <c r="AD160" s="173"/>
      <c r="AE160" s="173"/>
      <c r="AF160" s="173"/>
      <c r="AG160" s="173"/>
      <c r="AH160" s="22"/>
      <c r="AI160" s="27">
        <f t="shared" si="27"/>
        <v>0</v>
      </c>
    </row>
    <row r="161" spans="1:45" ht="16.5" thickTop="1" thickBot="1" x14ac:dyDescent="0.3">
      <c r="A161" s="174"/>
      <c r="B161" s="173"/>
      <c r="C161" s="173"/>
      <c r="D161" s="173"/>
      <c r="E161" s="173"/>
      <c r="F161" s="173"/>
      <c r="G161" s="173"/>
      <c r="H161" s="22"/>
      <c r="I161" s="173"/>
      <c r="J161" s="173"/>
      <c r="K161" s="173"/>
      <c r="L161" s="173"/>
      <c r="M161" s="173"/>
      <c r="N161" s="173"/>
      <c r="O161" s="173"/>
      <c r="P161" s="173"/>
      <c r="Q161" s="173"/>
      <c r="R161" s="173"/>
      <c r="S161" s="173"/>
      <c r="T161" s="173"/>
      <c r="U161" s="173"/>
      <c r="V161" s="173"/>
      <c r="W161" s="173"/>
      <c r="X161" s="173"/>
      <c r="Y161" s="173"/>
      <c r="Z161" s="22"/>
      <c r="AA161" s="173"/>
      <c r="AB161" s="57"/>
      <c r="AC161" s="173"/>
      <c r="AD161" s="173"/>
      <c r="AE161" s="173"/>
      <c r="AF161" s="173"/>
      <c r="AG161" s="173"/>
      <c r="AH161" s="22"/>
      <c r="AI161" s="27">
        <f t="shared" si="27"/>
        <v>0</v>
      </c>
      <c r="AO161" s="15"/>
      <c r="AP161" s="15"/>
      <c r="AQ161" s="15"/>
      <c r="AR161" s="15"/>
      <c r="AS161" s="15"/>
    </row>
    <row r="162" spans="1:45" ht="16.5" thickTop="1" thickBot="1" x14ac:dyDescent="0.3">
      <c r="A162" s="178"/>
      <c r="B162" s="173"/>
      <c r="C162" s="173"/>
      <c r="D162" s="173"/>
      <c r="E162" s="173"/>
      <c r="F162" s="173"/>
      <c r="G162" s="173"/>
      <c r="H162" s="22"/>
      <c r="I162" s="173"/>
      <c r="J162" s="173"/>
      <c r="K162" s="173"/>
      <c r="L162" s="173"/>
      <c r="M162" s="173"/>
      <c r="N162" s="173"/>
      <c r="O162" s="173"/>
      <c r="P162" s="173"/>
      <c r="Q162" s="173"/>
      <c r="R162" s="173"/>
      <c r="S162" s="173"/>
      <c r="T162" s="173"/>
      <c r="U162" s="173"/>
      <c r="V162" s="173"/>
      <c r="W162" s="173"/>
      <c r="X162" s="173"/>
      <c r="Y162" s="173"/>
      <c r="Z162" s="22"/>
      <c r="AA162" s="173"/>
      <c r="AB162" s="57"/>
      <c r="AC162" s="173"/>
      <c r="AD162" s="173"/>
      <c r="AE162" s="173"/>
      <c r="AF162" s="173"/>
      <c r="AG162" s="173"/>
      <c r="AH162" s="22"/>
      <c r="AI162" s="27">
        <f t="shared" si="27"/>
        <v>0</v>
      </c>
      <c r="AO162" s="15"/>
      <c r="AP162" s="15"/>
      <c r="AQ162" s="15"/>
      <c r="AR162" s="15"/>
      <c r="AS162" s="15"/>
    </row>
    <row r="163" spans="1:45" ht="16.5" thickTop="1" thickBot="1" x14ac:dyDescent="0.3">
      <c r="A163" s="178"/>
      <c r="B163" s="173"/>
      <c r="C163" s="173"/>
      <c r="D163" s="173"/>
      <c r="E163" s="173"/>
      <c r="F163" s="173"/>
      <c r="G163" s="173"/>
      <c r="H163" s="22"/>
      <c r="I163" s="173"/>
      <c r="J163" s="173"/>
      <c r="K163" s="173"/>
      <c r="L163" s="173"/>
      <c r="M163" s="173"/>
      <c r="N163" s="173"/>
      <c r="O163" s="173"/>
      <c r="P163" s="173"/>
      <c r="Q163" s="173"/>
      <c r="R163" s="173"/>
      <c r="S163" s="173"/>
      <c r="T163" s="173"/>
      <c r="U163" s="173"/>
      <c r="V163" s="173"/>
      <c r="W163" s="173"/>
      <c r="X163" s="173"/>
      <c r="Y163" s="173"/>
      <c r="Z163" s="22"/>
      <c r="AA163" s="173"/>
      <c r="AB163" s="57"/>
      <c r="AC163" s="173"/>
      <c r="AD163" s="173"/>
      <c r="AE163" s="173"/>
      <c r="AF163" s="173"/>
      <c r="AG163" s="173"/>
      <c r="AH163" s="22"/>
      <c r="AI163" s="27">
        <f t="shared" si="27"/>
        <v>0</v>
      </c>
      <c r="AO163" s="15"/>
      <c r="AP163" s="15"/>
      <c r="AQ163" s="15"/>
      <c r="AR163" s="15"/>
      <c r="AS163" s="15"/>
    </row>
    <row r="164" spans="1:45" ht="16.5" thickTop="1" thickBot="1" x14ac:dyDescent="0.3">
      <c r="A164" s="178"/>
      <c r="B164" s="173"/>
      <c r="C164" s="173"/>
      <c r="D164" s="173"/>
      <c r="E164" s="173"/>
      <c r="F164" s="173"/>
      <c r="G164" s="173"/>
      <c r="H164" s="22"/>
      <c r="I164" s="173"/>
      <c r="J164" s="173"/>
      <c r="K164" s="173"/>
      <c r="L164" s="173"/>
      <c r="M164" s="173"/>
      <c r="N164" s="173"/>
      <c r="O164" s="173"/>
      <c r="P164" s="173"/>
      <c r="Q164" s="173"/>
      <c r="R164" s="173"/>
      <c r="S164" s="173"/>
      <c r="T164" s="173"/>
      <c r="U164" s="173"/>
      <c r="V164" s="173"/>
      <c r="W164" s="173"/>
      <c r="X164" s="173"/>
      <c r="Y164" s="173"/>
      <c r="Z164" s="22"/>
      <c r="AA164" s="173"/>
      <c r="AB164" s="57"/>
      <c r="AC164" s="173"/>
      <c r="AD164" s="173"/>
      <c r="AE164" s="173"/>
      <c r="AF164" s="173"/>
      <c r="AG164" s="173"/>
      <c r="AH164" s="22"/>
      <c r="AI164" s="27">
        <f t="shared" si="27"/>
        <v>0</v>
      </c>
      <c r="AO164" s="15"/>
      <c r="AP164" s="15"/>
      <c r="AQ164" s="15"/>
      <c r="AR164" s="15"/>
      <c r="AS164" s="15"/>
    </row>
    <row r="165" spans="1:45" ht="16.5" thickTop="1" thickBot="1" x14ac:dyDescent="0.3">
      <c r="A165" s="178"/>
      <c r="B165" s="173"/>
      <c r="C165" s="173"/>
      <c r="D165" s="173"/>
      <c r="E165" s="173"/>
      <c r="F165" s="173"/>
      <c r="G165" s="173"/>
      <c r="H165" s="22"/>
      <c r="I165" s="173"/>
      <c r="J165" s="173"/>
      <c r="K165" s="173"/>
      <c r="L165" s="173"/>
      <c r="M165" s="173"/>
      <c r="N165" s="173"/>
      <c r="O165" s="173"/>
      <c r="P165" s="173"/>
      <c r="Q165" s="173"/>
      <c r="R165" s="173"/>
      <c r="S165" s="173"/>
      <c r="T165" s="173"/>
      <c r="U165" s="173"/>
      <c r="V165" s="173"/>
      <c r="W165" s="173"/>
      <c r="X165" s="173"/>
      <c r="Y165" s="173"/>
      <c r="Z165" s="22"/>
      <c r="AA165" s="173"/>
      <c r="AB165" s="57"/>
      <c r="AC165" s="173"/>
      <c r="AD165" s="173"/>
      <c r="AE165" s="173"/>
      <c r="AF165" s="173"/>
      <c r="AG165" s="173"/>
      <c r="AH165" s="22"/>
      <c r="AI165" s="27">
        <f t="shared" si="27"/>
        <v>0</v>
      </c>
      <c r="AO165" s="15"/>
      <c r="AP165" s="15"/>
      <c r="AQ165" s="15"/>
      <c r="AR165" s="15"/>
      <c r="AS165" s="15"/>
    </row>
    <row r="166" spans="1:45" ht="16.5" thickTop="1" thickBot="1" x14ac:dyDescent="0.3">
      <c r="A166" s="176"/>
      <c r="B166" s="173"/>
      <c r="C166" s="173"/>
      <c r="D166" s="173"/>
      <c r="E166" s="173"/>
      <c r="F166" s="173"/>
      <c r="G166" s="173"/>
      <c r="H166" s="22"/>
      <c r="I166" s="173"/>
      <c r="J166" s="173"/>
      <c r="K166" s="173"/>
      <c r="L166" s="173"/>
      <c r="M166" s="173"/>
      <c r="N166" s="173"/>
      <c r="O166" s="173"/>
      <c r="P166" s="173"/>
      <c r="Q166" s="173"/>
      <c r="R166" s="173"/>
      <c r="S166" s="173"/>
      <c r="T166" s="173"/>
      <c r="U166" s="173"/>
      <c r="V166" s="173"/>
      <c r="W166" s="173"/>
      <c r="X166" s="173"/>
      <c r="Y166" s="173"/>
      <c r="Z166" s="22"/>
      <c r="AA166" s="173"/>
      <c r="AB166" s="57"/>
      <c r="AC166" s="173"/>
      <c r="AD166" s="173"/>
      <c r="AE166" s="173"/>
      <c r="AF166" s="173"/>
      <c r="AG166" s="173"/>
      <c r="AH166" s="22"/>
      <c r="AI166" s="27">
        <f t="shared" si="27"/>
        <v>0</v>
      </c>
    </row>
    <row r="167" spans="1:45" ht="16.5" thickTop="1" thickBot="1" x14ac:dyDescent="0.3">
      <c r="A167" s="176"/>
      <c r="B167" s="173"/>
      <c r="C167" s="173"/>
      <c r="D167" s="173"/>
      <c r="E167" s="173"/>
      <c r="F167" s="173"/>
      <c r="G167" s="173"/>
      <c r="H167" s="22"/>
      <c r="I167" s="173"/>
      <c r="J167" s="173"/>
      <c r="K167" s="173"/>
      <c r="L167" s="173"/>
      <c r="M167" s="173"/>
      <c r="N167" s="173"/>
      <c r="O167" s="173"/>
      <c r="P167" s="173"/>
      <c r="Q167" s="173"/>
      <c r="R167" s="173"/>
      <c r="S167" s="173"/>
      <c r="T167" s="173"/>
      <c r="U167" s="173"/>
      <c r="V167" s="173"/>
      <c r="W167" s="173"/>
      <c r="X167" s="173"/>
      <c r="Y167" s="173"/>
      <c r="Z167" s="22"/>
      <c r="AA167" s="173"/>
      <c r="AB167" s="57"/>
      <c r="AC167" s="173"/>
      <c r="AD167" s="173"/>
      <c r="AE167" s="173"/>
      <c r="AF167" s="173"/>
      <c r="AG167" s="173"/>
      <c r="AH167" s="22"/>
      <c r="AI167" s="27">
        <f t="shared" si="27"/>
        <v>0</v>
      </c>
    </row>
    <row r="168" spans="1:45" ht="18.75" customHeight="1" thickTop="1" thickBot="1" x14ac:dyDescent="0.3">
      <c r="A168" s="174"/>
      <c r="B168" s="177"/>
      <c r="C168" s="177"/>
      <c r="D168" s="177"/>
      <c r="E168" s="177"/>
      <c r="F168" s="177"/>
      <c r="G168" s="177"/>
      <c r="H168" s="22"/>
      <c r="I168" s="177"/>
      <c r="J168" s="177"/>
      <c r="K168" s="177"/>
      <c r="L168" s="173"/>
      <c r="M168" s="173"/>
      <c r="N168" s="173"/>
      <c r="O168" s="173"/>
      <c r="P168" s="173"/>
      <c r="Q168" s="173"/>
      <c r="R168" s="173"/>
      <c r="S168" s="173"/>
      <c r="T168" s="173"/>
      <c r="U168" s="173"/>
      <c r="V168" s="173"/>
      <c r="W168" s="173"/>
      <c r="X168" s="173"/>
      <c r="Y168" s="173"/>
      <c r="Z168" s="22"/>
      <c r="AA168" s="173"/>
      <c r="AB168" s="57"/>
      <c r="AC168" s="173"/>
      <c r="AD168" s="173"/>
      <c r="AE168" s="173"/>
      <c r="AF168" s="173"/>
      <c r="AG168" s="173"/>
      <c r="AH168" s="22"/>
      <c r="AI168" s="27">
        <f t="shared" si="27"/>
        <v>0</v>
      </c>
      <c r="AO168" s="15"/>
      <c r="AP168" s="15"/>
      <c r="AQ168" s="15"/>
      <c r="AR168" s="15"/>
      <c r="AS168" s="15"/>
    </row>
    <row r="169" spans="1:45" ht="17.25" customHeight="1" thickTop="1" thickBot="1" x14ac:dyDescent="0.3">
      <c r="A169" s="174"/>
      <c r="B169" s="177"/>
      <c r="C169" s="177"/>
      <c r="D169" s="177"/>
      <c r="E169" s="177"/>
      <c r="F169" s="177"/>
      <c r="G169" s="177"/>
      <c r="H169" s="22"/>
      <c r="I169" s="177"/>
      <c r="J169" s="177"/>
      <c r="K169" s="177"/>
      <c r="L169" s="173"/>
      <c r="M169" s="173"/>
      <c r="N169" s="173"/>
      <c r="O169" s="173"/>
      <c r="P169" s="173"/>
      <c r="Q169" s="173"/>
      <c r="R169" s="173"/>
      <c r="S169" s="173"/>
      <c r="T169" s="173"/>
      <c r="U169" s="173"/>
      <c r="V169" s="173"/>
      <c r="W169" s="173"/>
      <c r="X169" s="173"/>
      <c r="Y169" s="173"/>
      <c r="Z169" s="22"/>
      <c r="AA169" s="173"/>
      <c r="AB169" s="57"/>
      <c r="AC169" s="173"/>
      <c r="AD169" s="173"/>
      <c r="AE169" s="173"/>
      <c r="AF169" s="173"/>
      <c r="AG169" s="173"/>
      <c r="AH169" s="22"/>
      <c r="AI169" s="27">
        <f t="shared" si="27"/>
        <v>0</v>
      </c>
      <c r="AO169" s="15"/>
      <c r="AP169" s="15"/>
      <c r="AQ169" s="15"/>
      <c r="AR169" s="15"/>
      <c r="AS169" s="15"/>
    </row>
    <row r="170" spans="1:45" ht="20.25" customHeight="1" thickTop="1" thickBot="1" x14ac:dyDescent="0.3">
      <c r="A170" s="174"/>
      <c r="B170" s="177"/>
      <c r="C170" s="177"/>
      <c r="D170" s="177"/>
      <c r="E170" s="177"/>
      <c r="F170" s="177"/>
      <c r="G170" s="177"/>
      <c r="H170" s="22"/>
      <c r="I170" s="177"/>
      <c r="J170" s="177"/>
      <c r="K170" s="177"/>
      <c r="L170" s="173"/>
      <c r="M170" s="173"/>
      <c r="N170" s="173"/>
      <c r="O170" s="173"/>
      <c r="P170" s="173"/>
      <c r="Q170" s="173"/>
      <c r="R170" s="173"/>
      <c r="S170" s="173"/>
      <c r="T170" s="173"/>
      <c r="U170" s="173"/>
      <c r="V170" s="173"/>
      <c r="W170" s="173"/>
      <c r="X170" s="173"/>
      <c r="Y170" s="173"/>
      <c r="Z170" s="22"/>
      <c r="AA170" s="173"/>
      <c r="AB170" s="57"/>
      <c r="AC170" s="173"/>
      <c r="AD170" s="173"/>
      <c r="AE170" s="173"/>
      <c r="AF170" s="173"/>
      <c r="AG170" s="173"/>
      <c r="AH170" s="22"/>
      <c r="AI170" s="27">
        <f t="shared" si="27"/>
        <v>0</v>
      </c>
      <c r="AO170" s="15"/>
      <c r="AP170" s="15"/>
      <c r="AQ170" s="15"/>
      <c r="AR170" s="15"/>
      <c r="AS170" s="15"/>
    </row>
    <row r="171" spans="1:45" ht="18" customHeight="1" thickTop="1" thickBot="1" x14ac:dyDescent="0.3">
      <c r="A171" s="174"/>
      <c r="B171" s="177"/>
      <c r="C171" s="177"/>
      <c r="D171" s="177"/>
      <c r="E171" s="177"/>
      <c r="F171" s="177"/>
      <c r="G171" s="177"/>
      <c r="H171" s="22"/>
      <c r="I171" s="177"/>
      <c r="J171" s="177"/>
      <c r="K171" s="177"/>
      <c r="L171" s="173"/>
      <c r="M171" s="173"/>
      <c r="N171" s="173"/>
      <c r="O171" s="173"/>
      <c r="P171" s="173"/>
      <c r="Q171" s="173"/>
      <c r="R171" s="173"/>
      <c r="S171" s="173"/>
      <c r="T171" s="173"/>
      <c r="U171" s="173"/>
      <c r="V171" s="173"/>
      <c r="W171" s="173"/>
      <c r="X171" s="173"/>
      <c r="Y171" s="173"/>
      <c r="Z171" s="22"/>
      <c r="AA171" s="173"/>
      <c r="AB171" s="57"/>
      <c r="AC171" s="173"/>
      <c r="AD171" s="173"/>
      <c r="AE171" s="173"/>
      <c r="AF171" s="173"/>
      <c r="AG171" s="173"/>
      <c r="AH171" s="22"/>
      <c r="AI171" s="27">
        <f t="shared" si="27"/>
        <v>0</v>
      </c>
      <c r="AO171" s="15"/>
      <c r="AP171" s="15"/>
      <c r="AQ171" s="15"/>
      <c r="AR171" s="15"/>
      <c r="AS171" s="15"/>
    </row>
    <row r="172" spans="1:45" ht="18" customHeight="1" thickTop="1" thickBot="1" x14ac:dyDescent="0.3">
      <c r="A172" s="174"/>
      <c r="B172" s="177"/>
      <c r="C172" s="177"/>
      <c r="D172" s="177"/>
      <c r="E172" s="177"/>
      <c r="F172" s="177"/>
      <c r="G172" s="177"/>
      <c r="H172" s="22"/>
      <c r="I172" s="177"/>
      <c r="J172" s="177"/>
      <c r="K172" s="177"/>
      <c r="L172" s="173"/>
      <c r="M172" s="173"/>
      <c r="N172" s="173"/>
      <c r="O172" s="173"/>
      <c r="P172" s="173"/>
      <c r="Q172" s="173"/>
      <c r="R172" s="173"/>
      <c r="S172" s="173"/>
      <c r="T172" s="173"/>
      <c r="U172" s="173"/>
      <c r="V172" s="173"/>
      <c r="W172" s="173"/>
      <c r="X172" s="173"/>
      <c r="Y172" s="173"/>
      <c r="Z172" s="22"/>
      <c r="AA172" s="173"/>
      <c r="AB172" s="57"/>
      <c r="AC172" s="173"/>
      <c r="AD172" s="173"/>
      <c r="AE172" s="173"/>
      <c r="AF172" s="173"/>
      <c r="AG172" s="173"/>
      <c r="AH172" s="22"/>
      <c r="AI172" s="27">
        <f t="shared" si="27"/>
        <v>0</v>
      </c>
      <c r="AO172" s="15"/>
      <c r="AP172" s="15"/>
      <c r="AQ172" s="15"/>
      <c r="AR172" s="15"/>
      <c r="AS172" s="15"/>
    </row>
    <row r="173" spans="1:45" ht="18" customHeight="1" thickTop="1" thickBot="1" x14ac:dyDescent="0.3">
      <c r="A173" s="174"/>
      <c r="B173" s="177"/>
      <c r="C173" s="177"/>
      <c r="D173" s="177"/>
      <c r="E173" s="177"/>
      <c r="F173" s="177"/>
      <c r="G173" s="177"/>
      <c r="H173" s="22"/>
      <c r="I173" s="177"/>
      <c r="J173" s="177"/>
      <c r="K173" s="177"/>
      <c r="L173" s="173"/>
      <c r="M173" s="173"/>
      <c r="N173" s="173"/>
      <c r="O173" s="173"/>
      <c r="P173" s="173"/>
      <c r="Q173" s="173"/>
      <c r="R173" s="173"/>
      <c r="S173" s="173"/>
      <c r="T173" s="173"/>
      <c r="U173" s="173"/>
      <c r="V173" s="173"/>
      <c r="W173" s="173"/>
      <c r="X173" s="173"/>
      <c r="Y173" s="173"/>
      <c r="Z173" s="22"/>
      <c r="AA173" s="173"/>
      <c r="AB173" s="57"/>
      <c r="AC173" s="173"/>
      <c r="AD173" s="173"/>
      <c r="AE173" s="173"/>
      <c r="AF173" s="173"/>
      <c r="AG173" s="173"/>
      <c r="AH173" s="22"/>
      <c r="AI173" s="27">
        <f t="shared" si="27"/>
        <v>0</v>
      </c>
      <c r="AO173" s="15"/>
      <c r="AP173" s="15"/>
      <c r="AQ173" s="15"/>
      <c r="AR173" s="15"/>
      <c r="AS173" s="15"/>
    </row>
    <row r="174" spans="1:45" ht="18" customHeight="1" thickTop="1" thickBot="1" x14ac:dyDescent="0.3">
      <c r="A174" s="174"/>
      <c r="B174" s="177"/>
      <c r="C174" s="177"/>
      <c r="D174" s="177"/>
      <c r="E174" s="177"/>
      <c r="F174" s="177"/>
      <c r="G174" s="177"/>
      <c r="H174" s="22"/>
      <c r="I174" s="177"/>
      <c r="J174" s="177"/>
      <c r="K174" s="177"/>
      <c r="L174" s="173"/>
      <c r="M174" s="173"/>
      <c r="N174" s="173"/>
      <c r="O174" s="173"/>
      <c r="P174" s="173"/>
      <c r="Q174" s="173"/>
      <c r="R174" s="173"/>
      <c r="S174" s="173"/>
      <c r="T174" s="173"/>
      <c r="U174" s="173"/>
      <c r="V174" s="173"/>
      <c r="W174" s="173"/>
      <c r="X174" s="173"/>
      <c r="Y174" s="173"/>
      <c r="Z174" s="22"/>
      <c r="AA174" s="173"/>
      <c r="AB174" s="57"/>
      <c r="AC174" s="173"/>
      <c r="AD174" s="173"/>
      <c r="AE174" s="173"/>
      <c r="AF174" s="173"/>
      <c r="AG174" s="173"/>
      <c r="AH174" s="22"/>
      <c r="AI174" s="27">
        <f t="shared" si="27"/>
        <v>0</v>
      </c>
      <c r="AO174" s="15"/>
      <c r="AP174" s="15"/>
      <c r="AQ174" s="15"/>
      <c r="AR174" s="15"/>
      <c r="AS174" s="15"/>
    </row>
    <row r="175" spans="1:45" ht="24.75" customHeight="1" thickTop="1" thickBot="1" x14ac:dyDescent="0.3">
      <c r="A175" s="174"/>
      <c r="B175" s="177"/>
      <c r="C175" s="177"/>
      <c r="D175" s="177"/>
      <c r="E175" s="177"/>
      <c r="F175" s="177"/>
      <c r="G175" s="177"/>
      <c r="H175" s="22"/>
      <c r="I175" s="177"/>
      <c r="J175" s="177"/>
      <c r="K175" s="177"/>
      <c r="L175" s="173"/>
      <c r="M175" s="173"/>
      <c r="N175" s="173"/>
      <c r="O175" s="173"/>
      <c r="P175" s="173"/>
      <c r="Q175" s="173"/>
      <c r="R175" s="173"/>
      <c r="S175" s="173"/>
      <c r="T175" s="173"/>
      <c r="U175" s="173"/>
      <c r="V175" s="173"/>
      <c r="W175" s="173"/>
      <c r="X175" s="173"/>
      <c r="Y175" s="173"/>
      <c r="Z175" s="22"/>
      <c r="AA175" s="173"/>
      <c r="AB175" s="57"/>
      <c r="AC175" s="173"/>
      <c r="AD175" s="173"/>
      <c r="AE175" s="173"/>
      <c r="AF175" s="173"/>
      <c r="AG175" s="173"/>
      <c r="AH175" s="22"/>
      <c r="AI175" s="27">
        <f t="shared" si="27"/>
        <v>0</v>
      </c>
      <c r="AO175" s="15"/>
      <c r="AP175" s="15"/>
      <c r="AQ175" s="15"/>
      <c r="AR175" s="15"/>
      <c r="AS175" s="15"/>
    </row>
    <row r="176" spans="1:45" ht="24.75" customHeight="1" thickTop="1" thickBot="1" x14ac:dyDescent="0.3">
      <c r="A176" s="174"/>
      <c r="B176" s="177"/>
      <c r="C176" s="177"/>
      <c r="D176" s="177"/>
      <c r="E176" s="177"/>
      <c r="F176" s="177"/>
      <c r="G176" s="177"/>
      <c r="H176" s="22"/>
      <c r="I176" s="177"/>
      <c r="J176" s="177"/>
      <c r="K176" s="177"/>
      <c r="L176" s="173"/>
      <c r="M176" s="173"/>
      <c r="N176" s="173"/>
      <c r="O176" s="173"/>
      <c r="P176" s="173"/>
      <c r="Q176" s="173"/>
      <c r="R176" s="173"/>
      <c r="S176" s="173"/>
      <c r="T176" s="173"/>
      <c r="U176" s="173"/>
      <c r="V176" s="173"/>
      <c r="W176" s="173"/>
      <c r="X176" s="173"/>
      <c r="Y176" s="173"/>
      <c r="Z176" s="22"/>
      <c r="AA176" s="173"/>
      <c r="AB176" s="57"/>
      <c r="AC176" s="173"/>
      <c r="AD176" s="173"/>
      <c r="AE176" s="173"/>
      <c r="AF176" s="173"/>
      <c r="AG176" s="173"/>
      <c r="AH176" s="22"/>
      <c r="AI176" s="27">
        <f t="shared" si="27"/>
        <v>0</v>
      </c>
      <c r="AO176" s="15"/>
      <c r="AP176" s="15"/>
      <c r="AQ176" s="15"/>
      <c r="AR176" s="15"/>
      <c r="AS176" s="15"/>
    </row>
    <row r="177" spans="1:45" ht="24.75" customHeight="1" thickTop="1" thickBot="1" x14ac:dyDescent="0.3">
      <c r="A177" s="174"/>
      <c r="B177" s="177"/>
      <c r="C177" s="177"/>
      <c r="D177" s="177"/>
      <c r="E177" s="177"/>
      <c r="F177" s="177"/>
      <c r="G177" s="177"/>
      <c r="H177" s="22"/>
      <c r="I177" s="177"/>
      <c r="J177" s="177"/>
      <c r="K177" s="177"/>
      <c r="L177" s="173"/>
      <c r="M177" s="173"/>
      <c r="N177" s="173"/>
      <c r="O177" s="173"/>
      <c r="P177" s="173"/>
      <c r="Q177" s="173"/>
      <c r="R177" s="173"/>
      <c r="S177" s="173"/>
      <c r="T177" s="173"/>
      <c r="U177" s="173"/>
      <c r="V177" s="173"/>
      <c r="W177" s="173"/>
      <c r="X177" s="173"/>
      <c r="Y177" s="173"/>
      <c r="Z177" s="22"/>
      <c r="AA177" s="173"/>
      <c r="AB177" s="57"/>
      <c r="AC177" s="173"/>
      <c r="AD177" s="173"/>
      <c r="AE177" s="173"/>
      <c r="AF177" s="173"/>
      <c r="AG177" s="173"/>
      <c r="AH177" s="22"/>
      <c r="AI177" s="27">
        <f t="shared" si="27"/>
        <v>0</v>
      </c>
      <c r="AO177" s="15"/>
      <c r="AP177" s="15"/>
      <c r="AQ177" s="15"/>
      <c r="AR177" s="15"/>
      <c r="AS177" s="15"/>
    </row>
    <row r="178" spans="1:45" ht="18" customHeight="1" thickTop="1" thickBot="1" x14ac:dyDescent="0.3">
      <c r="A178" s="174"/>
      <c r="B178" s="177"/>
      <c r="C178" s="177"/>
      <c r="D178" s="177"/>
      <c r="E178" s="177"/>
      <c r="F178" s="177"/>
      <c r="G178" s="177"/>
      <c r="H178" s="22"/>
      <c r="I178" s="177"/>
      <c r="J178" s="177"/>
      <c r="K178" s="177"/>
      <c r="L178" s="173"/>
      <c r="M178" s="173"/>
      <c r="N178" s="173"/>
      <c r="O178" s="173"/>
      <c r="P178" s="173"/>
      <c r="Q178" s="173"/>
      <c r="R178" s="173"/>
      <c r="S178" s="173"/>
      <c r="T178" s="173"/>
      <c r="U178" s="173"/>
      <c r="V178" s="173"/>
      <c r="W178" s="173"/>
      <c r="X178" s="173"/>
      <c r="Y178" s="173"/>
      <c r="Z178" s="22"/>
      <c r="AA178" s="173"/>
      <c r="AB178" s="57"/>
      <c r="AC178" s="173"/>
      <c r="AD178" s="173"/>
      <c r="AE178" s="173"/>
      <c r="AF178" s="173"/>
      <c r="AG178" s="173"/>
      <c r="AH178" s="22"/>
      <c r="AI178" s="27">
        <f t="shared" si="27"/>
        <v>0</v>
      </c>
      <c r="AO178" s="15"/>
      <c r="AP178" s="15"/>
      <c r="AQ178" s="15"/>
      <c r="AR178" s="15"/>
      <c r="AS178" s="15"/>
    </row>
    <row r="179" spans="1:45" ht="16.5" thickTop="1" thickBot="1" x14ac:dyDescent="0.3">
      <c r="A179" s="176"/>
      <c r="B179" s="228"/>
      <c r="C179" s="228"/>
      <c r="D179" s="228"/>
      <c r="E179" s="228"/>
      <c r="F179" s="228"/>
      <c r="G179" s="228"/>
      <c r="H179" s="22"/>
      <c r="I179" s="228"/>
      <c r="J179" s="228"/>
      <c r="K179" s="228"/>
      <c r="L179" s="173"/>
      <c r="M179" s="173"/>
      <c r="N179" s="173"/>
      <c r="O179" s="173"/>
      <c r="P179" s="173"/>
      <c r="Q179" s="173"/>
      <c r="R179" s="173"/>
      <c r="S179" s="173"/>
      <c r="T179" s="173"/>
      <c r="U179" s="173"/>
      <c r="V179" s="173"/>
      <c r="W179" s="173"/>
      <c r="X179" s="173"/>
      <c r="Y179" s="173"/>
      <c r="Z179" s="22"/>
      <c r="AA179" s="173"/>
      <c r="AB179" s="57"/>
      <c r="AC179" s="173"/>
      <c r="AD179" s="173"/>
      <c r="AE179" s="173"/>
      <c r="AF179" s="173"/>
      <c r="AG179" s="173"/>
      <c r="AH179" s="22"/>
      <c r="AI179" s="27">
        <f t="shared" si="27"/>
        <v>0</v>
      </c>
    </row>
    <row r="180" spans="1:45" ht="16.5" thickTop="1" thickBot="1" x14ac:dyDescent="0.3">
      <c r="A180" s="37" t="s">
        <v>97</v>
      </c>
      <c r="B180" s="27">
        <f t="shared" ref="B180:G180" si="28">SUM(B158:B179)</f>
        <v>0</v>
      </c>
      <c r="C180" s="27">
        <f t="shared" si="28"/>
        <v>0</v>
      </c>
      <c r="D180" s="27">
        <f t="shared" si="28"/>
        <v>0</v>
      </c>
      <c r="E180" s="27">
        <f t="shared" si="28"/>
        <v>0</v>
      </c>
      <c r="F180" s="27">
        <f t="shared" si="28"/>
        <v>0</v>
      </c>
      <c r="G180" s="27">
        <f t="shared" si="28"/>
        <v>0</v>
      </c>
      <c r="H180" s="24"/>
      <c r="I180" s="27">
        <f>SUM(I158:I179)</f>
        <v>0</v>
      </c>
      <c r="J180" s="27">
        <f>SUM(J158:J179)</f>
        <v>0</v>
      </c>
      <c r="K180" s="27">
        <f>SUM(K158:K179)</f>
        <v>0</v>
      </c>
      <c r="L180" s="27">
        <f t="shared" ref="L180:Y180" si="29">SUM(L158:L179)</f>
        <v>0</v>
      </c>
      <c r="M180" s="27">
        <f t="shared" si="29"/>
        <v>0</v>
      </c>
      <c r="N180" s="27">
        <f t="shared" si="29"/>
        <v>0</v>
      </c>
      <c r="O180" s="27">
        <f t="shared" si="29"/>
        <v>0</v>
      </c>
      <c r="P180" s="27">
        <f t="shared" si="29"/>
        <v>0</v>
      </c>
      <c r="Q180" s="27">
        <f t="shared" si="29"/>
        <v>0</v>
      </c>
      <c r="R180" s="27">
        <f t="shared" si="29"/>
        <v>0</v>
      </c>
      <c r="S180" s="27">
        <f t="shared" si="29"/>
        <v>0</v>
      </c>
      <c r="T180" s="27">
        <f t="shared" si="29"/>
        <v>0</v>
      </c>
      <c r="U180" s="27">
        <f t="shared" si="29"/>
        <v>0</v>
      </c>
      <c r="V180" s="27">
        <f t="shared" si="29"/>
        <v>0</v>
      </c>
      <c r="W180" s="27">
        <f t="shared" si="29"/>
        <v>0</v>
      </c>
      <c r="X180" s="27">
        <f t="shared" si="29"/>
        <v>0</v>
      </c>
      <c r="Y180" s="27">
        <f t="shared" si="29"/>
        <v>0</v>
      </c>
      <c r="Z180" s="22"/>
      <c r="AA180" s="27">
        <f>SUM(AA158:AA179)</f>
        <v>0</v>
      </c>
      <c r="AB180" s="58"/>
      <c r="AC180" s="27">
        <f>SUM(AC158:AC179)</f>
        <v>0</v>
      </c>
      <c r="AD180" s="27">
        <f>SUM(AD158:AD179)</f>
        <v>0</v>
      </c>
      <c r="AE180" s="27">
        <f>SUM(AE158:AE179)</f>
        <v>0</v>
      </c>
      <c r="AF180" s="27">
        <f>SUM(AF158:AF179)</f>
        <v>0</v>
      </c>
      <c r="AG180" s="27">
        <f>SUM(AG158:AG179)</f>
        <v>0</v>
      </c>
      <c r="AH180" s="17"/>
      <c r="AI180" s="27">
        <f t="shared" si="27"/>
        <v>0</v>
      </c>
    </row>
    <row r="181" spans="1:45" ht="15.75" thickBot="1" x14ac:dyDescent="0.3">
      <c r="A181" s="16"/>
      <c r="B181" s="38"/>
      <c r="C181" s="38"/>
      <c r="D181" s="38"/>
      <c r="E181" s="38"/>
      <c r="F181" s="38"/>
      <c r="G181" s="38"/>
      <c r="H181" s="15"/>
      <c r="I181" s="38"/>
      <c r="J181" s="38"/>
      <c r="K181" s="38"/>
      <c r="L181" s="15"/>
      <c r="M181" s="15"/>
      <c r="N181" s="15"/>
      <c r="O181" s="15"/>
      <c r="P181" s="15"/>
      <c r="Q181" s="15"/>
      <c r="R181" s="15"/>
      <c r="S181" s="15"/>
      <c r="T181" s="15"/>
      <c r="U181" s="15"/>
      <c r="V181" s="15"/>
      <c r="W181" s="15"/>
      <c r="X181" s="15"/>
      <c r="Y181" s="15"/>
      <c r="Z181" s="15"/>
      <c r="AA181" s="38"/>
      <c r="AB181" s="54"/>
      <c r="AC181" s="38"/>
      <c r="AD181" s="15"/>
      <c r="AE181" s="15"/>
      <c r="AF181" s="15"/>
      <c r="AG181" s="15"/>
      <c r="AH181" s="15"/>
      <c r="AI181" s="40"/>
    </row>
    <row r="182" spans="1:45" ht="49.5" thickTop="1" thickBot="1" x14ac:dyDescent="0.3">
      <c r="A182" s="39" t="s">
        <v>98</v>
      </c>
      <c r="B182" s="27">
        <f t="shared" ref="B182:G182" si="30">$G$29</f>
        <v>0</v>
      </c>
      <c r="C182" s="27">
        <f t="shared" si="30"/>
        <v>0</v>
      </c>
      <c r="D182" s="27">
        <f t="shared" si="30"/>
        <v>0</v>
      </c>
      <c r="E182" s="27">
        <f t="shared" si="30"/>
        <v>0</v>
      </c>
      <c r="F182" s="27">
        <f t="shared" si="30"/>
        <v>0</v>
      </c>
      <c r="G182" s="27">
        <f t="shared" si="30"/>
        <v>0</v>
      </c>
      <c r="H182" s="24"/>
      <c r="I182" s="27" t="e">
        <f>$I$29</f>
        <v>#REF!</v>
      </c>
      <c r="J182" s="27" t="e">
        <f>$J$29</f>
        <v>#REF!</v>
      </c>
      <c r="K182" s="27" t="e">
        <f t="shared" ref="K182:Y182" si="31">K29</f>
        <v>#REF!</v>
      </c>
      <c r="L182" s="165" t="e">
        <f t="shared" si="31"/>
        <v>#REF!</v>
      </c>
      <c r="M182" s="165">
        <f t="shared" si="31"/>
        <v>0</v>
      </c>
      <c r="N182" s="165" t="e">
        <f t="shared" si="31"/>
        <v>#REF!</v>
      </c>
      <c r="O182" s="165">
        <f t="shared" si="31"/>
        <v>0</v>
      </c>
      <c r="P182" s="165" t="e">
        <f t="shared" si="31"/>
        <v>#REF!</v>
      </c>
      <c r="Q182" s="165" t="e">
        <f t="shared" si="31"/>
        <v>#REF!</v>
      </c>
      <c r="R182" s="165" t="e">
        <f t="shared" si="31"/>
        <v>#REF!</v>
      </c>
      <c r="S182" s="165" t="e">
        <f t="shared" si="31"/>
        <v>#REF!</v>
      </c>
      <c r="T182" s="165" t="e">
        <f t="shared" si="31"/>
        <v>#REF!</v>
      </c>
      <c r="U182" s="165" t="e">
        <f t="shared" si="31"/>
        <v>#REF!</v>
      </c>
      <c r="V182" s="165" t="e">
        <f t="shared" si="31"/>
        <v>#REF!</v>
      </c>
      <c r="W182" s="165" t="e">
        <f t="shared" si="31"/>
        <v>#REF!</v>
      </c>
      <c r="X182" s="165" t="e">
        <f t="shared" si="31"/>
        <v>#REF!</v>
      </c>
      <c r="Y182" s="165" t="e">
        <f t="shared" si="31"/>
        <v>#REF!</v>
      </c>
      <c r="Z182" s="24"/>
      <c r="AA182" s="27">
        <f>$AA$29</f>
        <v>0</v>
      </c>
      <c r="AB182" s="58"/>
      <c r="AC182" s="27">
        <f>$AA$29</f>
        <v>0</v>
      </c>
      <c r="AD182" s="27">
        <f>$AA$29</f>
        <v>0</v>
      </c>
      <c r="AE182" s="27">
        <f>$AA$29</f>
        <v>0</v>
      </c>
      <c r="AF182" s="27">
        <f>$AA$29</f>
        <v>0</v>
      </c>
      <c r="AG182" s="27">
        <f>$AA$29</f>
        <v>0</v>
      </c>
      <c r="AH182" s="24"/>
      <c r="AI182" s="25" t="str">
        <f>AI29</f>
        <v>Total /activité par jour hors sous traitance</v>
      </c>
    </row>
    <row r="183" spans="1:45" ht="16.5" thickTop="1" thickBot="1" x14ac:dyDescent="0.3">
      <c r="A183" s="176"/>
      <c r="B183" s="173"/>
      <c r="C183" s="173"/>
      <c r="D183" s="173"/>
      <c r="E183" s="173"/>
      <c r="F183" s="173"/>
      <c r="G183" s="173"/>
      <c r="H183" s="22"/>
      <c r="I183" s="173"/>
      <c r="J183" s="173"/>
      <c r="K183" s="173"/>
      <c r="L183" s="173"/>
      <c r="M183" s="173"/>
      <c r="N183" s="173"/>
      <c r="O183" s="173"/>
      <c r="P183" s="173"/>
      <c r="Q183" s="173"/>
      <c r="R183" s="173"/>
      <c r="S183" s="173"/>
      <c r="T183" s="173"/>
      <c r="U183" s="173"/>
      <c r="V183" s="173"/>
      <c r="W183" s="173"/>
      <c r="X183" s="173"/>
      <c r="Y183" s="173"/>
      <c r="Z183" s="22"/>
      <c r="AA183" s="173"/>
      <c r="AB183" s="57"/>
      <c r="AC183" s="173"/>
      <c r="AD183" s="173"/>
      <c r="AE183" s="173"/>
      <c r="AF183" s="173"/>
      <c r="AG183" s="173"/>
      <c r="AH183" s="22"/>
      <c r="AI183" s="27">
        <f>SUM(G183:AG183)</f>
        <v>0</v>
      </c>
    </row>
    <row r="184" spans="1:45" ht="16.5" thickTop="1" thickBot="1" x14ac:dyDescent="0.3">
      <c r="A184" s="176"/>
      <c r="B184" s="173"/>
      <c r="C184" s="173"/>
      <c r="D184" s="173"/>
      <c r="E184" s="173"/>
      <c r="F184" s="173"/>
      <c r="G184" s="173"/>
      <c r="H184" s="22"/>
      <c r="I184" s="173"/>
      <c r="J184" s="173"/>
      <c r="K184" s="173"/>
      <c r="L184" s="173"/>
      <c r="M184" s="173"/>
      <c r="N184" s="173"/>
      <c r="O184" s="173"/>
      <c r="P184" s="173"/>
      <c r="Q184" s="173"/>
      <c r="R184" s="173"/>
      <c r="S184" s="173"/>
      <c r="T184" s="173"/>
      <c r="U184" s="173"/>
      <c r="V184" s="173"/>
      <c r="W184" s="173"/>
      <c r="X184" s="173"/>
      <c r="Y184" s="173"/>
      <c r="Z184" s="22"/>
      <c r="AA184" s="173"/>
      <c r="AB184" s="57"/>
      <c r="AC184" s="173"/>
      <c r="AD184" s="173"/>
      <c r="AE184" s="173"/>
      <c r="AF184" s="173"/>
      <c r="AG184" s="173"/>
      <c r="AH184" s="22"/>
      <c r="AI184" s="27">
        <f t="shared" ref="AI184:AI205" si="32">SUM(G184:AG184)</f>
        <v>0</v>
      </c>
    </row>
    <row r="185" spans="1:45" ht="16.5" thickTop="1" thickBot="1" x14ac:dyDescent="0.3">
      <c r="A185" s="176"/>
      <c r="B185" s="173"/>
      <c r="C185" s="173"/>
      <c r="D185" s="173"/>
      <c r="E185" s="173"/>
      <c r="F185" s="173"/>
      <c r="G185" s="173"/>
      <c r="H185" s="22"/>
      <c r="I185" s="173"/>
      <c r="J185" s="173"/>
      <c r="K185" s="173"/>
      <c r="L185" s="173"/>
      <c r="M185" s="173"/>
      <c r="N185" s="173"/>
      <c r="O185" s="173"/>
      <c r="P185" s="173"/>
      <c r="Q185" s="173"/>
      <c r="R185" s="173"/>
      <c r="S185" s="173"/>
      <c r="T185" s="173"/>
      <c r="U185" s="173"/>
      <c r="V185" s="173"/>
      <c r="W185" s="173"/>
      <c r="X185" s="173"/>
      <c r="Y185" s="173"/>
      <c r="Z185" s="22"/>
      <c r="AA185" s="173"/>
      <c r="AB185" s="57"/>
      <c r="AC185" s="173"/>
      <c r="AD185" s="173"/>
      <c r="AE185" s="173"/>
      <c r="AF185" s="173"/>
      <c r="AG185" s="173"/>
      <c r="AH185" s="22"/>
      <c r="AI185" s="27">
        <f t="shared" si="32"/>
        <v>0</v>
      </c>
    </row>
    <row r="186" spans="1:45" ht="16.5" thickTop="1" thickBot="1" x14ac:dyDescent="0.3">
      <c r="A186" s="174"/>
      <c r="B186" s="173"/>
      <c r="C186" s="173"/>
      <c r="D186" s="173"/>
      <c r="E186" s="173"/>
      <c r="F186" s="173"/>
      <c r="G186" s="173"/>
      <c r="H186" s="22"/>
      <c r="I186" s="173"/>
      <c r="J186" s="173"/>
      <c r="K186" s="173"/>
      <c r="L186" s="173"/>
      <c r="M186" s="173"/>
      <c r="N186" s="173"/>
      <c r="O186" s="173"/>
      <c r="P186" s="173"/>
      <c r="Q186" s="173"/>
      <c r="R186" s="173"/>
      <c r="S186" s="173"/>
      <c r="T186" s="173"/>
      <c r="U186" s="173"/>
      <c r="V186" s="173"/>
      <c r="W186" s="173"/>
      <c r="X186" s="173"/>
      <c r="Y186" s="173"/>
      <c r="Z186" s="22"/>
      <c r="AA186" s="173"/>
      <c r="AB186" s="57"/>
      <c r="AC186" s="173"/>
      <c r="AD186" s="173"/>
      <c r="AE186" s="173"/>
      <c r="AF186" s="173"/>
      <c r="AG186" s="173"/>
      <c r="AH186" s="22"/>
      <c r="AI186" s="27">
        <f t="shared" si="32"/>
        <v>0</v>
      </c>
      <c r="AO186" s="15"/>
      <c r="AP186" s="15"/>
      <c r="AQ186" s="15"/>
      <c r="AR186" s="15"/>
      <c r="AS186" s="15"/>
    </row>
    <row r="187" spans="1:45" ht="16.5" thickTop="1" thickBot="1" x14ac:dyDescent="0.3">
      <c r="A187" s="178"/>
      <c r="B187" s="173"/>
      <c r="C187" s="173"/>
      <c r="D187" s="173"/>
      <c r="E187" s="173"/>
      <c r="F187" s="173"/>
      <c r="G187" s="173"/>
      <c r="H187" s="22"/>
      <c r="I187" s="173"/>
      <c r="J187" s="173"/>
      <c r="K187" s="173"/>
      <c r="L187" s="173"/>
      <c r="M187" s="173"/>
      <c r="N187" s="173"/>
      <c r="O187" s="173"/>
      <c r="P187" s="173"/>
      <c r="Q187" s="173"/>
      <c r="R187" s="173"/>
      <c r="S187" s="173"/>
      <c r="T187" s="173"/>
      <c r="U187" s="173"/>
      <c r="V187" s="173"/>
      <c r="W187" s="173"/>
      <c r="X187" s="173"/>
      <c r="Y187" s="173"/>
      <c r="Z187" s="22"/>
      <c r="AA187" s="173"/>
      <c r="AB187" s="57"/>
      <c r="AC187" s="173"/>
      <c r="AD187" s="173"/>
      <c r="AE187" s="173"/>
      <c r="AF187" s="173"/>
      <c r="AG187" s="173"/>
      <c r="AH187" s="22"/>
      <c r="AI187" s="27">
        <f t="shared" si="32"/>
        <v>0</v>
      </c>
      <c r="AO187" s="15"/>
      <c r="AP187" s="15"/>
      <c r="AQ187" s="15"/>
      <c r="AR187" s="15"/>
      <c r="AS187" s="15"/>
    </row>
    <row r="188" spans="1:45" ht="16.5" thickTop="1" thickBot="1" x14ac:dyDescent="0.3">
      <c r="A188" s="178"/>
      <c r="B188" s="173"/>
      <c r="C188" s="173"/>
      <c r="D188" s="173"/>
      <c r="E188" s="173"/>
      <c r="F188" s="173"/>
      <c r="G188" s="173"/>
      <c r="H188" s="22"/>
      <c r="I188" s="173"/>
      <c r="J188" s="173"/>
      <c r="K188" s="173"/>
      <c r="L188" s="173"/>
      <c r="M188" s="173"/>
      <c r="N188" s="173"/>
      <c r="O188" s="173"/>
      <c r="P188" s="173"/>
      <c r="Q188" s="173"/>
      <c r="R188" s="173"/>
      <c r="S188" s="173"/>
      <c r="T188" s="173"/>
      <c r="U188" s="173"/>
      <c r="V188" s="173"/>
      <c r="W188" s="173"/>
      <c r="X188" s="173"/>
      <c r="Y188" s="173"/>
      <c r="Z188" s="22"/>
      <c r="AA188" s="173"/>
      <c r="AB188" s="57"/>
      <c r="AC188" s="173"/>
      <c r="AD188" s="173"/>
      <c r="AE188" s="173"/>
      <c r="AF188" s="173"/>
      <c r="AG188" s="173"/>
      <c r="AH188" s="22"/>
      <c r="AI188" s="27">
        <f t="shared" si="32"/>
        <v>0</v>
      </c>
      <c r="AO188" s="15"/>
      <c r="AP188" s="15"/>
      <c r="AQ188" s="15"/>
      <c r="AR188" s="15"/>
      <c r="AS188" s="15"/>
    </row>
    <row r="189" spans="1:45" ht="16.5" thickTop="1" thickBot="1" x14ac:dyDescent="0.3">
      <c r="A189" s="178"/>
      <c r="B189" s="173"/>
      <c r="C189" s="173"/>
      <c r="D189" s="173"/>
      <c r="E189" s="173"/>
      <c r="F189" s="173"/>
      <c r="G189" s="173"/>
      <c r="H189" s="22"/>
      <c r="I189" s="173"/>
      <c r="J189" s="173"/>
      <c r="K189" s="173"/>
      <c r="L189" s="173"/>
      <c r="M189" s="173"/>
      <c r="N189" s="173"/>
      <c r="O189" s="173"/>
      <c r="P189" s="173"/>
      <c r="Q189" s="173"/>
      <c r="R189" s="173"/>
      <c r="S189" s="173"/>
      <c r="T189" s="173"/>
      <c r="U189" s="173"/>
      <c r="V189" s="173"/>
      <c r="W189" s="173"/>
      <c r="X189" s="173"/>
      <c r="Y189" s="173"/>
      <c r="Z189" s="22"/>
      <c r="AA189" s="173"/>
      <c r="AB189" s="57"/>
      <c r="AC189" s="173"/>
      <c r="AD189" s="173"/>
      <c r="AE189" s="173"/>
      <c r="AF189" s="173"/>
      <c r="AG189" s="173"/>
      <c r="AH189" s="22"/>
      <c r="AI189" s="27">
        <f t="shared" si="32"/>
        <v>0</v>
      </c>
      <c r="AO189" s="15"/>
      <c r="AP189" s="15"/>
      <c r="AQ189" s="15"/>
      <c r="AR189" s="15"/>
      <c r="AS189" s="15"/>
    </row>
    <row r="190" spans="1:45" ht="16.5" thickTop="1" thickBot="1" x14ac:dyDescent="0.3">
      <c r="A190" s="178"/>
      <c r="B190" s="173"/>
      <c r="C190" s="173"/>
      <c r="D190" s="173"/>
      <c r="E190" s="173"/>
      <c r="F190" s="173"/>
      <c r="G190" s="173"/>
      <c r="H190" s="22"/>
      <c r="I190" s="173"/>
      <c r="J190" s="173"/>
      <c r="K190" s="173"/>
      <c r="L190" s="173"/>
      <c r="M190" s="173"/>
      <c r="N190" s="173"/>
      <c r="O190" s="173"/>
      <c r="P190" s="173"/>
      <c r="Q190" s="173"/>
      <c r="R190" s="173"/>
      <c r="S190" s="173"/>
      <c r="T190" s="173"/>
      <c r="U190" s="173"/>
      <c r="V190" s="173"/>
      <c r="W190" s="173"/>
      <c r="X190" s="173"/>
      <c r="Y190" s="173"/>
      <c r="Z190" s="22"/>
      <c r="AA190" s="173"/>
      <c r="AB190" s="57"/>
      <c r="AC190" s="173"/>
      <c r="AD190" s="173"/>
      <c r="AE190" s="173"/>
      <c r="AF190" s="173"/>
      <c r="AG190" s="173"/>
      <c r="AH190" s="22"/>
      <c r="AI190" s="27">
        <f t="shared" si="32"/>
        <v>0</v>
      </c>
      <c r="AO190" s="15"/>
      <c r="AP190" s="15"/>
      <c r="AQ190" s="15"/>
      <c r="AR190" s="15"/>
      <c r="AS190" s="15"/>
    </row>
    <row r="191" spans="1:45" ht="16.5" thickTop="1" thickBot="1" x14ac:dyDescent="0.3">
      <c r="A191" s="176"/>
      <c r="B191" s="173"/>
      <c r="C191" s="173"/>
      <c r="D191" s="173"/>
      <c r="E191" s="173"/>
      <c r="F191" s="173"/>
      <c r="G191" s="173"/>
      <c r="H191" s="22"/>
      <c r="I191" s="173"/>
      <c r="J191" s="173"/>
      <c r="K191" s="173"/>
      <c r="L191" s="173"/>
      <c r="M191" s="173"/>
      <c r="N191" s="173"/>
      <c r="O191" s="173"/>
      <c r="P191" s="173"/>
      <c r="Q191" s="173"/>
      <c r="R191" s="173"/>
      <c r="S191" s="173"/>
      <c r="T191" s="173"/>
      <c r="U191" s="173"/>
      <c r="V191" s="173"/>
      <c r="W191" s="173"/>
      <c r="X191" s="173"/>
      <c r="Y191" s="173"/>
      <c r="Z191" s="22"/>
      <c r="AA191" s="173"/>
      <c r="AB191" s="57"/>
      <c r="AC191" s="173"/>
      <c r="AD191" s="173"/>
      <c r="AE191" s="173"/>
      <c r="AF191" s="173"/>
      <c r="AG191" s="173"/>
      <c r="AH191" s="22"/>
      <c r="AI191" s="27">
        <f t="shared" si="32"/>
        <v>0</v>
      </c>
    </row>
    <row r="192" spans="1:45" ht="16.5" thickTop="1" thickBot="1" x14ac:dyDescent="0.3">
      <c r="A192" s="176"/>
      <c r="B192" s="173"/>
      <c r="C192" s="173"/>
      <c r="D192" s="173"/>
      <c r="E192" s="173"/>
      <c r="F192" s="173"/>
      <c r="G192" s="173"/>
      <c r="H192" s="22"/>
      <c r="I192" s="173"/>
      <c r="J192" s="173"/>
      <c r="K192" s="173"/>
      <c r="L192" s="173"/>
      <c r="M192" s="173"/>
      <c r="N192" s="173"/>
      <c r="O192" s="173"/>
      <c r="P192" s="173"/>
      <c r="Q192" s="173"/>
      <c r="R192" s="173"/>
      <c r="S192" s="173"/>
      <c r="T192" s="173"/>
      <c r="U192" s="173"/>
      <c r="V192" s="173"/>
      <c r="W192" s="173"/>
      <c r="X192" s="173"/>
      <c r="Y192" s="173"/>
      <c r="Z192" s="22"/>
      <c r="AA192" s="173"/>
      <c r="AB192" s="57"/>
      <c r="AC192" s="173"/>
      <c r="AD192" s="173"/>
      <c r="AE192" s="173"/>
      <c r="AF192" s="173"/>
      <c r="AG192" s="173"/>
      <c r="AH192" s="22"/>
      <c r="AI192" s="27">
        <f t="shared" si="32"/>
        <v>0</v>
      </c>
    </row>
    <row r="193" spans="1:45" ht="18.75" customHeight="1" thickTop="1" thickBot="1" x14ac:dyDescent="0.3">
      <c r="A193" s="174"/>
      <c r="B193" s="177"/>
      <c r="C193" s="177"/>
      <c r="D193" s="177"/>
      <c r="E193" s="177"/>
      <c r="F193" s="177"/>
      <c r="G193" s="177"/>
      <c r="H193" s="22"/>
      <c r="I193" s="177"/>
      <c r="J193" s="177"/>
      <c r="K193" s="177"/>
      <c r="L193" s="173"/>
      <c r="M193" s="173"/>
      <c r="N193" s="173"/>
      <c r="O193" s="173"/>
      <c r="P193" s="173"/>
      <c r="Q193" s="173"/>
      <c r="R193" s="173"/>
      <c r="S193" s="173"/>
      <c r="T193" s="173"/>
      <c r="U193" s="173"/>
      <c r="V193" s="173"/>
      <c r="W193" s="173"/>
      <c r="X193" s="173"/>
      <c r="Y193" s="173"/>
      <c r="Z193" s="22"/>
      <c r="AA193" s="173"/>
      <c r="AB193" s="57"/>
      <c r="AC193" s="173"/>
      <c r="AD193" s="173"/>
      <c r="AE193" s="173"/>
      <c r="AF193" s="173"/>
      <c r="AG193" s="173"/>
      <c r="AH193" s="22"/>
      <c r="AI193" s="27">
        <f t="shared" si="32"/>
        <v>0</v>
      </c>
      <c r="AO193" s="15"/>
      <c r="AP193" s="15"/>
      <c r="AQ193" s="15"/>
      <c r="AR193" s="15"/>
      <c r="AS193" s="15"/>
    </row>
    <row r="194" spans="1:45" ht="17.25" customHeight="1" thickTop="1" thickBot="1" x14ac:dyDescent="0.3">
      <c r="A194" s="174"/>
      <c r="B194" s="177"/>
      <c r="C194" s="177"/>
      <c r="D194" s="177"/>
      <c r="E194" s="177"/>
      <c r="F194" s="177"/>
      <c r="G194" s="177"/>
      <c r="H194" s="22"/>
      <c r="I194" s="177"/>
      <c r="J194" s="177"/>
      <c r="K194" s="177"/>
      <c r="L194" s="173"/>
      <c r="M194" s="173"/>
      <c r="N194" s="173"/>
      <c r="O194" s="173"/>
      <c r="P194" s="173"/>
      <c r="Q194" s="173"/>
      <c r="R194" s="173"/>
      <c r="S194" s="173"/>
      <c r="T194" s="173"/>
      <c r="U194" s="173"/>
      <c r="V194" s="173"/>
      <c r="W194" s="173"/>
      <c r="X194" s="173"/>
      <c r="Y194" s="173"/>
      <c r="Z194" s="22"/>
      <c r="AA194" s="173"/>
      <c r="AB194" s="57"/>
      <c r="AC194" s="173"/>
      <c r="AD194" s="173"/>
      <c r="AE194" s="173"/>
      <c r="AF194" s="173"/>
      <c r="AG194" s="173"/>
      <c r="AH194" s="22"/>
      <c r="AI194" s="27">
        <f t="shared" si="32"/>
        <v>0</v>
      </c>
      <c r="AO194" s="15"/>
      <c r="AP194" s="15"/>
      <c r="AQ194" s="15"/>
      <c r="AR194" s="15"/>
      <c r="AS194" s="15"/>
    </row>
    <row r="195" spans="1:45" ht="20.25" customHeight="1" thickTop="1" thickBot="1" x14ac:dyDescent="0.3">
      <c r="A195" s="174"/>
      <c r="B195" s="177"/>
      <c r="C195" s="177"/>
      <c r="D195" s="177"/>
      <c r="E195" s="177"/>
      <c r="F195" s="177"/>
      <c r="G195" s="177"/>
      <c r="H195" s="22"/>
      <c r="I195" s="177"/>
      <c r="J195" s="177"/>
      <c r="K195" s="177"/>
      <c r="L195" s="173"/>
      <c r="M195" s="173"/>
      <c r="N195" s="173"/>
      <c r="O195" s="173"/>
      <c r="P195" s="173"/>
      <c r="Q195" s="173"/>
      <c r="R195" s="173"/>
      <c r="S195" s="173"/>
      <c r="T195" s="173"/>
      <c r="U195" s="173"/>
      <c r="V195" s="173"/>
      <c r="W195" s="173"/>
      <c r="X195" s="173"/>
      <c r="Y195" s="173"/>
      <c r="Z195" s="22"/>
      <c r="AA195" s="173"/>
      <c r="AB195" s="57"/>
      <c r="AC195" s="173"/>
      <c r="AD195" s="173"/>
      <c r="AE195" s="173"/>
      <c r="AF195" s="173"/>
      <c r="AG195" s="173"/>
      <c r="AH195" s="22"/>
      <c r="AI195" s="27">
        <f t="shared" si="32"/>
        <v>0</v>
      </c>
      <c r="AO195" s="15"/>
      <c r="AP195" s="15"/>
      <c r="AQ195" s="15"/>
      <c r="AR195" s="15"/>
      <c r="AS195" s="15"/>
    </row>
    <row r="196" spans="1:45" ht="18" customHeight="1" thickTop="1" thickBot="1" x14ac:dyDescent="0.3">
      <c r="A196" s="174"/>
      <c r="B196" s="177"/>
      <c r="C196" s="177"/>
      <c r="D196" s="177"/>
      <c r="E196" s="177"/>
      <c r="F196" s="177"/>
      <c r="G196" s="177"/>
      <c r="H196" s="22"/>
      <c r="I196" s="177"/>
      <c r="J196" s="177"/>
      <c r="K196" s="177"/>
      <c r="L196" s="173"/>
      <c r="M196" s="173"/>
      <c r="N196" s="173"/>
      <c r="O196" s="173"/>
      <c r="P196" s="173"/>
      <c r="Q196" s="173"/>
      <c r="R196" s="173"/>
      <c r="S196" s="173"/>
      <c r="T196" s="173"/>
      <c r="U196" s="173"/>
      <c r="V196" s="173"/>
      <c r="W196" s="173"/>
      <c r="X196" s="173"/>
      <c r="Y196" s="173"/>
      <c r="Z196" s="22"/>
      <c r="AA196" s="173"/>
      <c r="AB196" s="57"/>
      <c r="AC196" s="173"/>
      <c r="AD196" s="173"/>
      <c r="AE196" s="173"/>
      <c r="AF196" s="173"/>
      <c r="AG196" s="173"/>
      <c r="AH196" s="22"/>
      <c r="AI196" s="27">
        <f t="shared" si="32"/>
        <v>0</v>
      </c>
      <c r="AO196" s="15"/>
      <c r="AP196" s="15"/>
      <c r="AQ196" s="15"/>
      <c r="AR196" s="15"/>
      <c r="AS196" s="15"/>
    </row>
    <row r="197" spans="1:45" ht="18" customHeight="1" thickTop="1" thickBot="1" x14ac:dyDescent="0.3">
      <c r="A197" s="174"/>
      <c r="B197" s="177"/>
      <c r="C197" s="177"/>
      <c r="D197" s="177"/>
      <c r="E197" s="177"/>
      <c r="F197" s="177"/>
      <c r="G197" s="177"/>
      <c r="H197" s="22"/>
      <c r="I197" s="177"/>
      <c r="J197" s="177"/>
      <c r="K197" s="177"/>
      <c r="L197" s="173"/>
      <c r="M197" s="173"/>
      <c r="N197" s="173"/>
      <c r="O197" s="173"/>
      <c r="P197" s="173"/>
      <c r="Q197" s="173"/>
      <c r="R197" s="173"/>
      <c r="S197" s="173"/>
      <c r="T197" s="173"/>
      <c r="U197" s="173"/>
      <c r="V197" s="173"/>
      <c r="W197" s="173"/>
      <c r="X197" s="173"/>
      <c r="Y197" s="173"/>
      <c r="Z197" s="22"/>
      <c r="AA197" s="173"/>
      <c r="AB197" s="57"/>
      <c r="AC197" s="173"/>
      <c r="AD197" s="173"/>
      <c r="AE197" s="173"/>
      <c r="AF197" s="173"/>
      <c r="AG197" s="173"/>
      <c r="AH197" s="22"/>
      <c r="AI197" s="27">
        <f t="shared" si="32"/>
        <v>0</v>
      </c>
      <c r="AO197" s="15"/>
      <c r="AP197" s="15"/>
      <c r="AQ197" s="15"/>
      <c r="AR197" s="15"/>
      <c r="AS197" s="15"/>
    </row>
    <row r="198" spans="1:45" ht="18" customHeight="1" thickTop="1" thickBot="1" x14ac:dyDescent="0.3">
      <c r="A198" s="174"/>
      <c r="B198" s="177"/>
      <c r="C198" s="177"/>
      <c r="D198" s="177"/>
      <c r="E198" s="177"/>
      <c r="F198" s="177"/>
      <c r="G198" s="177"/>
      <c r="H198" s="22"/>
      <c r="I198" s="177"/>
      <c r="J198" s="177"/>
      <c r="K198" s="177"/>
      <c r="L198" s="173"/>
      <c r="M198" s="173"/>
      <c r="N198" s="173"/>
      <c r="O198" s="173"/>
      <c r="P198" s="173"/>
      <c r="Q198" s="173"/>
      <c r="R198" s="173"/>
      <c r="S198" s="173"/>
      <c r="T198" s="173"/>
      <c r="U198" s="173"/>
      <c r="V198" s="173"/>
      <c r="W198" s="173"/>
      <c r="X198" s="173"/>
      <c r="Y198" s="173"/>
      <c r="Z198" s="22"/>
      <c r="AA198" s="173"/>
      <c r="AB198" s="57"/>
      <c r="AC198" s="173"/>
      <c r="AD198" s="173"/>
      <c r="AE198" s="173"/>
      <c r="AF198" s="173"/>
      <c r="AG198" s="173"/>
      <c r="AH198" s="22"/>
      <c r="AI198" s="27">
        <f t="shared" si="32"/>
        <v>0</v>
      </c>
      <c r="AO198" s="15"/>
      <c r="AP198" s="15"/>
      <c r="AQ198" s="15"/>
      <c r="AR198" s="15"/>
      <c r="AS198" s="15"/>
    </row>
    <row r="199" spans="1:45" ht="18" customHeight="1" thickTop="1" thickBot="1" x14ac:dyDescent="0.3">
      <c r="A199" s="174"/>
      <c r="B199" s="177"/>
      <c r="C199" s="177"/>
      <c r="D199" s="177"/>
      <c r="E199" s="177"/>
      <c r="F199" s="177"/>
      <c r="G199" s="177"/>
      <c r="H199" s="22"/>
      <c r="I199" s="177"/>
      <c r="J199" s="177"/>
      <c r="K199" s="177"/>
      <c r="L199" s="173"/>
      <c r="M199" s="173"/>
      <c r="N199" s="173"/>
      <c r="O199" s="173"/>
      <c r="P199" s="173"/>
      <c r="Q199" s="173"/>
      <c r="R199" s="173"/>
      <c r="S199" s="173"/>
      <c r="T199" s="173"/>
      <c r="U199" s="173"/>
      <c r="V199" s="173"/>
      <c r="W199" s="173"/>
      <c r="X199" s="173"/>
      <c r="Y199" s="173"/>
      <c r="Z199" s="22"/>
      <c r="AA199" s="173"/>
      <c r="AB199" s="57"/>
      <c r="AC199" s="173"/>
      <c r="AD199" s="173"/>
      <c r="AE199" s="173"/>
      <c r="AF199" s="173"/>
      <c r="AG199" s="173"/>
      <c r="AH199" s="22"/>
      <c r="AI199" s="27">
        <f t="shared" si="32"/>
        <v>0</v>
      </c>
      <c r="AO199" s="15"/>
      <c r="AP199" s="15"/>
      <c r="AQ199" s="15"/>
      <c r="AR199" s="15"/>
      <c r="AS199" s="15"/>
    </row>
    <row r="200" spans="1:45" ht="24.75" customHeight="1" thickTop="1" thickBot="1" x14ac:dyDescent="0.3">
      <c r="A200" s="174"/>
      <c r="B200" s="177"/>
      <c r="C200" s="177"/>
      <c r="D200" s="177"/>
      <c r="E200" s="177"/>
      <c r="F200" s="177"/>
      <c r="G200" s="177"/>
      <c r="H200" s="22"/>
      <c r="I200" s="177"/>
      <c r="J200" s="177"/>
      <c r="K200" s="177"/>
      <c r="L200" s="173"/>
      <c r="M200" s="173"/>
      <c r="N200" s="173"/>
      <c r="O200" s="173"/>
      <c r="P200" s="173"/>
      <c r="Q200" s="173"/>
      <c r="R200" s="173"/>
      <c r="S200" s="173"/>
      <c r="T200" s="173"/>
      <c r="U200" s="173"/>
      <c r="V200" s="173"/>
      <c r="W200" s="173"/>
      <c r="X200" s="173"/>
      <c r="Y200" s="173"/>
      <c r="Z200" s="22"/>
      <c r="AA200" s="173"/>
      <c r="AB200" s="57"/>
      <c r="AC200" s="173"/>
      <c r="AD200" s="173"/>
      <c r="AE200" s="173"/>
      <c r="AF200" s="173"/>
      <c r="AG200" s="173"/>
      <c r="AH200" s="22"/>
      <c r="AI200" s="27">
        <f t="shared" si="32"/>
        <v>0</v>
      </c>
      <c r="AO200" s="15"/>
      <c r="AP200" s="15"/>
      <c r="AQ200" s="15"/>
      <c r="AR200" s="15"/>
      <c r="AS200" s="15"/>
    </row>
    <row r="201" spans="1:45" ht="24.75" customHeight="1" thickTop="1" thickBot="1" x14ac:dyDescent="0.3">
      <c r="A201" s="174"/>
      <c r="B201" s="177"/>
      <c r="C201" s="177"/>
      <c r="D201" s="177"/>
      <c r="E201" s="177"/>
      <c r="F201" s="177"/>
      <c r="G201" s="177"/>
      <c r="H201" s="22"/>
      <c r="I201" s="177"/>
      <c r="J201" s="177"/>
      <c r="K201" s="177"/>
      <c r="L201" s="173"/>
      <c r="M201" s="173"/>
      <c r="N201" s="173"/>
      <c r="O201" s="173"/>
      <c r="P201" s="173"/>
      <c r="Q201" s="173"/>
      <c r="R201" s="173"/>
      <c r="S201" s="173"/>
      <c r="T201" s="173"/>
      <c r="U201" s="173"/>
      <c r="V201" s="173"/>
      <c r="W201" s="173"/>
      <c r="X201" s="173"/>
      <c r="Y201" s="173"/>
      <c r="Z201" s="22"/>
      <c r="AA201" s="173"/>
      <c r="AB201" s="57"/>
      <c r="AC201" s="173"/>
      <c r="AD201" s="173"/>
      <c r="AE201" s="173"/>
      <c r="AF201" s="173"/>
      <c r="AG201" s="173"/>
      <c r="AH201" s="22"/>
      <c r="AI201" s="27">
        <f t="shared" si="32"/>
        <v>0</v>
      </c>
      <c r="AO201" s="15"/>
      <c r="AP201" s="15"/>
      <c r="AQ201" s="15"/>
      <c r="AR201" s="15"/>
      <c r="AS201" s="15"/>
    </row>
    <row r="202" spans="1:45" ht="24.75" customHeight="1" thickTop="1" thickBot="1" x14ac:dyDescent="0.3">
      <c r="A202" s="174"/>
      <c r="B202" s="177"/>
      <c r="C202" s="177"/>
      <c r="D202" s="177"/>
      <c r="E202" s="177"/>
      <c r="F202" s="177"/>
      <c r="G202" s="177"/>
      <c r="H202" s="22"/>
      <c r="I202" s="177"/>
      <c r="J202" s="177"/>
      <c r="K202" s="177"/>
      <c r="L202" s="173"/>
      <c r="M202" s="173"/>
      <c r="N202" s="173"/>
      <c r="O202" s="173"/>
      <c r="P202" s="173"/>
      <c r="Q202" s="173"/>
      <c r="R202" s="173"/>
      <c r="S202" s="173"/>
      <c r="T202" s="173"/>
      <c r="U202" s="173"/>
      <c r="V202" s="173"/>
      <c r="W202" s="173"/>
      <c r="X202" s="173"/>
      <c r="Y202" s="173"/>
      <c r="Z202" s="22"/>
      <c r="AA202" s="173"/>
      <c r="AB202" s="57"/>
      <c r="AC202" s="173"/>
      <c r="AD202" s="173"/>
      <c r="AE202" s="173"/>
      <c r="AF202" s="173"/>
      <c r="AG202" s="173"/>
      <c r="AH202" s="22"/>
      <c r="AI202" s="27">
        <f t="shared" si="32"/>
        <v>0</v>
      </c>
      <c r="AO202" s="15"/>
      <c r="AP202" s="15"/>
      <c r="AQ202" s="15"/>
      <c r="AR202" s="15"/>
      <c r="AS202" s="15"/>
    </row>
    <row r="203" spans="1:45" ht="18" customHeight="1" thickTop="1" thickBot="1" x14ac:dyDescent="0.3">
      <c r="A203" s="174"/>
      <c r="B203" s="177"/>
      <c r="C203" s="177"/>
      <c r="D203" s="177"/>
      <c r="E203" s="177"/>
      <c r="F203" s="177"/>
      <c r="G203" s="177"/>
      <c r="H203" s="22"/>
      <c r="I203" s="177"/>
      <c r="J203" s="177"/>
      <c r="K203" s="177"/>
      <c r="L203" s="173"/>
      <c r="M203" s="173"/>
      <c r="N203" s="173"/>
      <c r="O203" s="173"/>
      <c r="P203" s="173"/>
      <c r="Q203" s="173"/>
      <c r="R203" s="173"/>
      <c r="S203" s="173"/>
      <c r="T203" s="173"/>
      <c r="U203" s="173"/>
      <c r="V203" s="173"/>
      <c r="W203" s="173"/>
      <c r="X203" s="173"/>
      <c r="Y203" s="173"/>
      <c r="Z203" s="22"/>
      <c r="AA203" s="173"/>
      <c r="AB203" s="57"/>
      <c r="AC203" s="173"/>
      <c r="AD203" s="173"/>
      <c r="AE203" s="173"/>
      <c r="AF203" s="173"/>
      <c r="AG203" s="173"/>
      <c r="AH203" s="22"/>
      <c r="AI203" s="27">
        <f t="shared" si="32"/>
        <v>0</v>
      </c>
      <c r="AO203" s="15"/>
      <c r="AP203" s="15"/>
      <c r="AQ203" s="15"/>
      <c r="AR203" s="15"/>
      <c r="AS203" s="15"/>
    </row>
    <row r="204" spans="1:45" ht="16.5" thickTop="1" thickBot="1" x14ac:dyDescent="0.3">
      <c r="A204" s="176"/>
      <c r="B204" s="228"/>
      <c r="C204" s="228"/>
      <c r="D204" s="228"/>
      <c r="E204" s="228"/>
      <c r="F204" s="228"/>
      <c r="G204" s="228"/>
      <c r="H204" s="22"/>
      <c r="I204" s="228"/>
      <c r="J204" s="228"/>
      <c r="K204" s="228"/>
      <c r="L204" s="173"/>
      <c r="M204" s="173"/>
      <c r="N204" s="173"/>
      <c r="O204" s="173"/>
      <c r="P204" s="173"/>
      <c r="Q204" s="173"/>
      <c r="R204" s="173"/>
      <c r="S204" s="173"/>
      <c r="T204" s="173"/>
      <c r="U204" s="173"/>
      <c r="V204" s="173"/>
      <c r="W204" s="173"/>
      <c r="X204" s="173"/>
      <c r="Y204" s="173"/>
      <c r="Z204" s="22"/>
      <c r="AA204" s="173"/>
      <c r="AB204" s="57"/>
      <c r="AC204" s="173"/>
      <c r="AD204" s="173"/>
      <c r="AE204" s="173"/>
      <c r="AF204" s="173"/>
      <c r="AG204" s="173"/>
      <c r="AH204" s="22"/>
      <c r="AI204" s="27">
        <f t="shared" si="32"/>
        <v>0</v>
      </c>
    </row>
    <row r="205" spans="1:45" ht="16.5" thickTop="1" thickBot="1" x14ac:dyDescent="0.3">
      <c r="A205" s="37" t="s">
        <v>99</v>
      </c>
      <c r="B205" s="27">
        <f t="shared" ref="B205:G205" si="33">SUM(B183:B204)</f>
        <v>0</v>
      </c>
      <c r="C205" s="27">
        <f t="shared" si="33"/>
        <v>0</v>
      </c>
      <c r="D205" s="27">
        <f t="shared" si="33"/>
        <v>0</v>
      </c>
      <c r="E205" s="27">
        <f t="shared" si="33"/>
        <v>0</v>
      </c>
      <c r="F205" s="27">
        <f t="shared" si="33"/>
        <v>0</v>
      </c>
      <c r="G205" s="27">
        <f t="shared" si="33"/>
        <v>0</v>
      </c>
      <c r="H205" s="24"/>
      <c r="I205" s="27">
        <f t="shared" ref="I205:Y205" si="34">SUM(I183:I204)</f>
        <v>0</v>
      </c>
      <c r="J205" s="27">
        <f t="shared" si="34"/>
        <v>0</v>
      </c>
      <c r="K205" s="27">
        <f t="shared" si="34"/>
        <v>0</v>
      </c>
      <c r="L205" s="27">
        <f t="shared" si="34"/>
        <v>0</v>
      </c>
      <c r="M205" s="27">
        <f t="shared" si="34"/>
        <v>0</v>
      </c>
      <c r="N205" s="27">
        <f t="shared" si="34"/>
        <v>0</v>
      </c>
      <c r="O205" s="27">
        <f t="shared" si="34"/>
        <v>0</v>
      </c>
      <c r="P205" s="27">
        <f t="shared" si="34"/>
        <v>0</v>
      </c>
      <c r="Q205" s="27">
        <f t="shared" si="34"/>
        <v>0</v>
      </c>
      <c r="R205" s="27">
        <f t="shared" si="34"/>
        <v>0</v>
      </c>
      <c r="S205" s="27">
        <f t="shared" si="34"/>
        <v>0</v>
      </c>
      <c r="T205" s="27">
        <f t="shared" si="34"/>
        <v>0</v>
      </c>
      <c r="U205" s="27">
        <f t="shared" si="34"/>
        <v>0</v>
      </c>
      <c r="V205" s="27">
        <f t="shared" si="34"/>
        <v>0</v>
      </c>
      <c r="W205" s="27">
        <f t="shared" si="34"/>
        <v>0</v>
      </c>
      <c r="X205" s="27">
        <f t="shared" si="34"/>
        <v>0</v>
      </c>
      <c r="Y205" s="27">
        <f t="shared" si="34"/>
        <v>0</v>
      </c>
      <c r="Z205" s="22"/>
      <c r="AA205" s="27">
        <f>SUM(AA183:AA204)</f>
        <v>0</v>
      </c>
      <c r="AB205" s="58"/>
      <c r="AC205" s="27">
        <f>SUM(AC183:AC204)</f>
        <v>0</v>
      </c>
      <c r="AD205" s="27">
        <f>SUM(AD183:AD204)</f>
        <v>0</v>
      </c>
      <c r="AE205" s="27">
        <f>SUM(AE183:AE204)</f>
        <v>0</v>
      </c>
      <c r="AF205" s="27">
        <f>SUM(AF183:AF204)</f>
        <v>0</v>
      </c>
      <c r="AG205" s="27">
        <f>SUM(AG183:AG204)</f>
        <v>0</v>
      </c>
      <c r="AH205" s="17"/>
      <c r="AI205" s="27">
        <f t="shared" si="32"/>
        <v>0</v>
      </c>
    </row>
    <row r="206" spans="1:45" ht="15.75" thickBot="1" x14ac:dyDescent="0.3">
      <c r="A206" s="41"/>
      <c r="B206" s="42"/>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59"/>
      <c r="AC206" s="42"/>
      <c r="AD206" s="42"/>
      <c r="AE206" s="42"/>
      <c r="AF206" s="42"/>
      <c r="AG206" s="42"/>
      <c r="AH206" s="42"/>
      <c r="AI206" s="15"/>
    </row>
    <row r="207" spans="1:45" ht="33" thickTop="1" thickBot="1" x14ac:dyDescent="0.3">
      <c r="A207" s="43" t="s">
        <v>100</v>
      </c>
      <c r="B207" s="44">
        <f t="shared" ref="B207:G207" si="35">B205+B180+B154+B129+B104+B78+B52</f>
        <v>0</v>
      </c>
      <c r="C207" s="44">
        <f t="shared" si="35"/>
        <v>0</v>
      </c>
      <c r="D207" s="44">
        <f t="shared" si="35"/>
        <v>0</v>
      </c>
      <c r="E207" s="44">
        <f t="shared" si="35"/>
        <v>0</v>
      </c>
      <c r="F207" s="44">
        <f t="shared" si="35"/>
        <v>0</v>
      </c>
      <c r="G207" s="44">
        <f t="shared" si="35"/>
        <v>0</v>
      </c>
      <c r="H207" s="45"/>
      <c r="I207" s="44">
        <f t="shared" ref="I207:Y207" si="36">I205+I180+I154+I129+I104+I78+I52</f>
        <v>0</v>
      </c>
      <c r="J207" s="44">
        <f t="shared" si="36"/>
        <v>0</v>
      </c>
      <c r="K207" s="44">
        <f t="shared" si="36"/>
        <v>0</v>
      </c>
      <c r="L207" s="44">
        <f t="shared" si="36"/>
        <v>0</v>
      </c>
      <c r="M207" s="44">
        <f t="shared" si="36"/>
        <v>0</v>
      </c>
      <c r="N207" s="44">
        <f t="shared" si="36"/>
        <v>0</v>
      </c>
      <c r="O207" s="44">
        <f t="shared" si="36"/>
        <v>0</v>
      </c>
      <c r="P207" s="44">
        <f t="shared" si="36"/>
        <v>0</v>
      </c>
      <c r="Q207" s="44">
        <f t="shared" si="36"/>
        <v>0</v>
      </c>
      <c r="R207" s="44">
        <f t="shared" si="36"/>
        <v>0</v>
      </c>
      <c r="S207" s="44">
        <f t="shared" si="36"/>
        <v>0</v>
      </c>
      <c r="T207" s="44">
        <f t="shared" si="36"/>
        <v>0</v>
      </c>
      <c r="U207" s="44">
        <f t="shared" si="36"/>
        <v>0</v>
      </c>
      <c r="V207" s="44">
        <f t="shared" si="36"/>
        <v>0</v>
      </c>
      <c r="W207" s="44">
        <f t="shared" si="36"/>
        <v>0</v>
      </c>
      <c r="X207" s="44">
        <f t="shared" si="36"/>
        <v>0</v>
      </c>
      <c r="Y207" s="44">
        <f t="shared" si="36"/>
        <v>0</v>
      </c>
      <c r="Z207" s="46"/>
      <c r="AA207" s="44">
        <f>AA205+AA180+AA154+AA129+AA104+AA78+AA52</f>
        <v>0</v>
      </c>
      <c r="AB207" s="60"/>
      <c r="AC207" s="44">
        <f>AC205+AC180+AC154+AC129+AC104+AC78+AC52</f>
        <v>0</v>
      </c>
      <c r="AD207" s="44">
        <f>AD205+AD180+AD154+AD129+AD104+AD78+AD52</f>
        <v>0</v>
      </c>
      <c r="AE207" s="44">
        <f>AE205+AE180+AE154+AE129+AE104+AE78+AE52</f>
        <v>0</v>
      </c>
      <c r="AF207" s="44">
        <f>AF205+AF180+AF154+AF129+AF104+AF78+AF52</f>
        <v>0</v>
      </c>
      <c r="AG207" s="44">
        <f>AG205+AG180+AG154+AG129+AG104+AG78+AG52</f>
        <v>0</v>
      </c>
      <c r="AH207" s="42"/>
      <c r="AI207" s="31">
        <f>AI205+AI180+AI154+AI129+AI104+AI78+AI52</f>
        <v>0</v>
      </c>
    </row>
    <row r="208" spans="1:45" ht="15.75" thickTop="1" x14ac:dyDescent="0.25"/>
  </sheetData>
  <mergeCells count="3">
    <mergeCell ref="I22:AL22"/>
    <mergeCell ref="I27:R27"/>
    <mergeCell ref="AC27:AG27"/>
  </mergeCells>
  <pageMargins left="0.7" right="0.7" top="0.75" bottom="0.75" header="0.3" footer="0.3"/>
  <pageSetup paperSize="8" scale="38" fitToHeight="0" orientation="landscape" r:id="rId1"/>
  <rowBreaks count="7" manualBreakCount="7">
    <brk id="24" max="16383" man="1"/>
    <brk id="52" max="16383" man="1"/>
    <brk id="78" max="16383" man="1"/>
    <brk id="104" max="16383" man="1"/>
    <brk id="154" max="16383" man="1"/>
    <brk id="180" max="16383" man="1"/>
    <brk id="208"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B67061BA48033489142A6A29C630EE0" ma:contentTypeVersion="13" ma:contentTypeDescription="Crée un document." ma:contentTypeScope="" ma:versionID="3ea91f2bcf1f8d0d036aaa7d0a22a80a">
  <xsd:schema xmlns:xsd="http://www.w3.org/2001/XMLSchema" xmlns:xs="http://www.w3.org/2001/XMLSchema" xmlns:p="http://schemas.microsoft.com/office/2006/metadata/properties" xmlns:ns1="http://schemas.microsoft.com/sharepoint/v3" xmlns:ns2="e9f89b65-3abf-4fb9-a3ef-cc0aedbc9697" targetNamespace="http://schemas.microsoft.com/office/2006/metadata/properties" ma:root="true" ma:fieldsID="6c0d6a1af5f9d0fb934115299caee35f" ns1:_="" ns2:_="">
    <xsd:import namespace="http://schemas.microsoft.com/sharepoint/v3"/>
    <xsd:import namespace="e9f89b65-3abf-4fb9-a3ef-cc0aedbc969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1:_ip_UnifiedCompliancePolicyProperties" minOccurs="0"/>
                <xsd:element ref="ns1:_ip_UnifiedCompliancePolicyUIAction" minOccurs="0"/>
                <xsd:element ref="ns2:lcf76f155ced4ddcb4097134ff3c332f"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Propriétés de la stratégie de conformité unifiée" ma:hidden="true" ma:internalName="_ip_UnifiedCompliancePolicyProperties">
      <xsd:simpleType>
        <xsd:restriction base="dms:Note"/>
      </xsd:simpleType>
    </xsd:element>
    <xsd:element name="_ip_UnifiedCompliancePolicyUIAction" ma:index="16"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f89b65-3abf-4fb9-a3ef-cc0aedbc969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Balises d’images" ma:readOnly="false" ma:fieldId="{5cf76f15-5ced-4ddc-b409-7134ff3c332f}" ma:taxonomyMulti="true" ma:sspId="eb5c355e-ed80-4533-9a92-f7b2a1d1a8a0"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9f89b65-3abf-4fb9-a3ef-cc0aedbc9697">
      <Terms xmlns="http://schemas.microsoft.com/office/infopath/2007/PartnerControls"/>
    </lcf76f155ced4ddcb4097134ff3c332f>
    <MediaLengthInSeconds xmlns="e9f89b65-3abf-4fb9-a3ef-cc0aedbc9697"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5500402-5BA3-412E-A9E1-0E0495FA2091}">
  <ds:schemaRefs>
    <ds:schemaRef ds:uri="http://schemas.microsoft.com/sharepoint/v3/contenttype/forms"/>
  </ds:schemaRefs>
</ds:datastoreItem>
</file>

<file path=customXml/itemProps2.xml><?xml version="1.0" encoding="utf-8"?>
<ds:datastoreItem xmlns:ds="http://schemas.openxmlformats.org/officeDocument/2006/customXml" ds:itemID="{9E24945C-7482-4034-B6ED-73F7AA995BC3}"/>
</file>

<file path=customXml/itemProps3.xml><?xml version="1.0" encoding="utf-8"?>
<ds:datastoreItem xmlns:ds="http://schemas.openxmlformats.org/officeDocument/2006/customXml" ds:itemID="{B330837E-7795-42BC-92BE-857F97C7505B}">
  <ds:schemaRefs>
    <ds:schemaRef ds:uri="http://schemas.microsoft.com/office/2006/metadata/properties"/>
    <ds:schemaRef ds:uri="http://schemas.microsoft.com/office/infopath/2007/PartnerControls"/>
    <ds:schemaRef ds:uri="a5b3bdb4-3915-4a5b-b1e2-149b7b296ba5"/>
    <ds:schemaRef ds:uri="ad2dbdaa-28e9-4251-b8c8-07bf1e87fa0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18</vt:i4>
      </vt:variant>
    </vt:vector>
  </HeadingPairs>
  <TitlesOfParts>
    <vt:vector size="18" baseType="lpstr">
      <vt:lpstr>Impression répart globale W</vt:lpstr>
      <vt:lpstr>Notice d'utilisation</vt:lpstr>
      <vt:lpstr>Transport animaux vifs</vt:lpstr>
      <vt:lpstr>Transport viande et autres</vt:lpstr>
      <vt:lpstr>Recap cout kilometrique</vt:lpstr>
      <vt:lpstr>Coûts de transport</vt:lpstr>
      <vt:lpstr>clients</vt:lpstr>
      <vt:lpstr>P11_difficultés</vt:lpstr>
      <vt:lpstr>P9_releve de prix</vt:lpstr>
      <vt:lpstr>p10_Circuit de vente</vt:lpstr>
      <vt:lpstr>p6_prix de revient haché salé </vt:lpstr>
      <vt:lpstr>p6_px_revient_haché_salé_epice</vt:lpstr>
      <vt:lpstr>p6_px_rev_jambon cuit</vt:lpstr>
      <vt:lpstr>p6_px_rev_jambon sec</vt:lpstr>
      <vt:lpstr>p6_px_rev_saucisson sec </vt:lpstr>
      <vt:lpstr>p6_px_revient_rillettes</vt:lpstr>
      <vt:lpstr>p6_px_revient_sterilisé </vt:lpstr>
      <vt:lpstr>p2 _  temps de travail_process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Pineau Christele</dc:creator>
  <cp:keywords/>
  <dc:description/>
  <cp:lastModifiedBy>Joël Martin</cp:lastModifiedBy>
  <cp:revision/>
  <dcterms:created xsi:type="dcterms:W3CDTF">2023-02-07T09:18:13Z</dcterms:created>
  <dcterms:modified xsi:type="dcterms:W3CDTF">2026-02-16T08:50:25Z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0x0101007B67061BA48033489142A6A29C630EE0</vt:lpwstr>
  </property>
  <property fmtid="{D5CDD505-2E9C-101B-9397-08002B2CF9AE}" pid="3" name="MediaServiceImageTags">
    <vt:lpwstr/>
  </property>
  <property fmtid="{D5CDD505-2E9C-101B-9397-08002B2CF9AE}" pid="4" name="Order">
    <vt:r8>300</vt:r8>
  </property>
  <property fmtid="{D5CDD505-2E9C-101B-9397-08002B2CF9AE}" pid="5" name="xd_Signature">
    <vt:bool>false</vt:bool>
  </property>
  <property fmtid="{D5CDD505-2E9C-101B-9397-08002B2CF9AE}" pid="6" name="xd_ProgID">
    <vt:lpwstr/>
  </property>
  <property fmtid="{D5CDD505-2E9C-101B-9397-08002B2CF9AE}" pid="7" name="_ExtendedDescription">
    <vt:lpwstr/>
  </property>
  <property fmtid="{D5CDD505-2E9C-101B-9397-08002B2CF9AE}" pid="8" name="TriggerFlowInfo">
    <vt:lpwstr/>
  </property>
  <property fmtid="{D5CDD505-2E9C-101B-9397-08002B2CF9AE}" pid="9" name="ComplianceAssetId">
    <vt:lpwstr/>
  </property>
  <property fmtid="{D5CDD505-2E9C-101B-9397-08002B2CF9AE}" pid="10" name="TemplateUrl">
    <vt:lpwstr/>
  </property>
</Properties>
</file>